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\users_klossner1\Shared Excel\"/>
    </mc:Choice>
  </mc:AlternateContent>
  <bookViews>
    <workbookView xWindow="0" yWindow="0" windowWidth="19200" windowHeight="6630"/>
  </bookViews>
  <sheets>
    <sheet name="Feed Order Formula Line Detail " sheetId="1" r:id="rId1"/>
  </sheets>
  <definedNames>
    <definedName name="_xlnm._FilterDatabase" localSheetId="0" hidden="1">'Feed Order Formula Line Detail '!$A$1:$H$67</definedName>
  </definedNames>
  <calcPr calcId="152511"/>
</workbook>
</file>

<file path=xl/calcChain.xml><?xml version="1.0" encoding="utf-8"?>
<calcChain xmlns="http://schemas.openxmlformats.org/spreadsheetml/2006/main">
  <c r="A67" i="1" l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<sst xmlns="http://schemas.openxmlformats.org/spreadsheetml/2006/main" count="272" uniqueCount="79">
  <si>
    <t>Mixed Date</t>
  </si>
  <si>
    <t>Order Number</t>
  </si>
  <si>
    <t>Item Number</t>
  </si>
  <si>
    <t>Item Description</t>
  </si>
  <si>
    <t>Customer Name</t>
  </si>
  <si>
    <t>Mixed Quantity</t>
  </si>
  <si>
    <t>Unit Price</t>
  </si>
  <si>
    <t>Extended Price</t>
  </si>
  <si>
    <t>0000915621</t>
  </si>
  <si>
    <t>238895</t>
  </si>
  <si>
    <t>OMINGEN - AF 55#</t>
  </si>
  <si>
    <t>WENDLANDT, DANNY</t>
  </si>
  <si>
    <t>0000916906</t>
  </si>
  <si>
    <t>0000920256</t>
  </si>
  <si>
    <t>0000920722</t>
  </si>
  <si>
    <t>HAUBENSCHILD FARM DAIRY INC</t>
  </si>
  <si>
    <t>0000920723</t>
  </si>
  <si>
    <t>0000920749</t>
  </si>
  <si>
    <t>0000921003</t>
  </si>
  <si>
    <t>0000921254</t>
  </si>
  <si>
    <t>0000921261</t>
  </si>
  <si>
    <t>0000921488</t>
  </si>
  <si>
    <t>0000921695</t>
  </si>
  <si>
    <t>0000921794</t>
  </si>
  <si>
    <t>0000922294</t>
  </si>
  <si>
    <t>0000922298</t>
  </si>
  <si>
    <t>0000922681</t>
  </si>
  <si>
    <t>0000922726</t>
  </si>
  <si>
    <t>0000923007</t>
  </si>
  <si>
    <t>0000923009</t>
  </si>
  <si>
    <t>0000923389</t>
  </si>
  <si>
    <t>0000923736</t>
  </si>
  <si>
    <t>0000923737</t>
  </si>
  <si>
    <t>0000923943</t>
  </si>
  <si>
    <t>0000924090</t>
  </si>
  <si>
    <t>0000924260</t>
  </si>
  <si>
    <t>0000924716</t>
  </si>
  <si>
    <t>0000924757</t>
  </si>
  <si>
    <t>0000924925</t>
  </si>
  <si>
    <t>0000925135</t>
  </si>
  <si>
    <t>0000925423</t>
  </si>
  <si>
    <t>0000925776</t>
  </si>
  <si>
    <t>0000925781</t>
  </si>
  <si>
    <t>0000926292</t>
  </si>
  <si>
    <t>0000926528</t>
  </si>
  <si>
    <t>0000926640</t>
  </si>
  <si>
    <t>0000926732</t>
  </si>
  <si>
    <t>0000927045</t>
  </si>
  <si>
    <t>0000927143</t>
  </si>
  <si>
    <t>0000927587</t>
  </si>
  <si>
    <t>0000927829</t>
  </si>
  <si>
    <t>0000927921</t>
  </si>
  <si>
    <t>0000927922</t>
  </si>
  <si>
    <t>0000928261</t>
  </si>
  <si>
    <t>0000928604</t>
  </si>
  <si>
    <t>WECKWERTH, CURTIS</t>
  </si>
  <si>
    <t>0000928667</t>
  </si>
  <si>
    <t>0000928688</t>
  </si>
  <si>
    <t>0000928895</t>
  </si>
  <si>
    <t>0000928974</t>
  </si>
  <si>
    <t>0000929438</t>
  </si>
  <si>
    <t>0000929490</t>
  </si>
  <si>
    <t>0000929783</t>
  </si>
  <si>
    <t>0000929787</t>
  </si>
  <si>
    <t>0000929948</t>
  </si>
  <si>
    <t>0000930031</t>
  </si>
  <si>
    <t>0000930249</t>
  </si>
  <si>
    <t>0000930403</t>
  </si>
  <si>
    <t>0000930699</t>
  </si>
  <si>
    <t>0000930700</t>
  </si>
  <si>
    <t>0000931015</t>
  </si>
  <si>
    <t>0000931093</t>
  </si>
  <si>
    <t>0000931237</t>
  </si>
  <si>
    <t>0000931376</t>
  </si>
  <si>
    <t>0000931710</t>
  </si>
  <si>
    <t>0000931711</t>
  </si>
  <si>
    <t>0000931898</t>
  </si>
  <si>
    <t>0000931992</t>
  </si>
  <si>
    <t>0000932034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</si>
</sst>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70" formatCode="&quot;$&quot;#,##0.00"/>
    <numFmt numFmtId="173" formatCode="#,##0.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7"/>
  <sheetViews>
    <sheetView tabSelected="1" workbookViewId="0">
      <selection activeCell="M7" sqref="M7"/>
    </sheetView>
  </sheetViews>
  <sheetFormatPr defaultRowHeight="15" x14ac:dyDescent="0.2"/>
  <cols>
    <col min="1" max="1" width="12.83203125" style="1" customWidth="1"/>
    <col min="2" max="2" width="15.5" customWidth="1"/>
    <col min="3" max="3" width="12" customWidth="1"/>
    <col min="4" max="4" width="20.1640625" customWidth="1"/>
    <col min="5" max="5" width="27.1640625" customWidth="1"/>
    <col min="6" max="6" width="15.33203125" style="2" customWidth="1"/>
    <col min="7" max="7" width="10" style="2" customWidth="1"/>
    <col min="8" max="8" width="13.1640625" style="2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hidden="1" customHeight="1" x14ac:dyDescent="0.2">
      <c r="A2" s="1">
        <f>DATE(2020,8,13)</f>
        <v>44056</v>
      </c>
      <c r="B2" t="s">
        <v>8</v>
      </c>
      <c r="C2" t="s">
        <v>9</v>
      </c>
      <c r="D2" t="s">
        <v>10</v>
      </c>
      <c r="E2" t="s">
        <v>11</v>
      </c>
      <c r="F2" s="4">
        <v>252</v>
      </c>
      <c r="G2" s="3">
        <v>1.2111000000000001</v>
      </c>
      <c r="H2" s="3">
        <v>305.2</v>
      </c>
    </row>
    <row r="3" spans="1:8" ht="17.45" hidden="1" customHeight="1" x14ac:dyDescent="0.2">
      <c r="A3" s="1">
        <f>DATE(2020,9,8)</f>
        <v>44082</v>
      </c>
      <c r="B3" t="s">
        <v>12</v>
      </c>
      <c r="C3" t="s">
        <v>9</v>
      </c>
      <c r="D3" t="s">
        <v>10</v>
      </c>
      <c r="E3" t="s">
        <v>11</v>
      </c>
      <c r="F3" s="4">
        <v>252</v>
      </c>
      <c r="G3" s="3">
        <v>1.2111000000000001</v>
      </c>
      <c r="H3" s="3">
        <v>305.2</v>
      </c>
    </row>
    <row r="4" spans="1:8" ht="17.45" hidden="1" customHeight="1" x14ac:dyDescent="0.2">
      <c r="A4" s="1">
        <f>DATE(2020,11,5)</f>
        <v>44140</v>
      </c>
      <c r="B4" t="s">
        <v>13</v>
      </c>
      <c r="C4" t="s">
        <v>9</v>
      </c>
      <c r="D4" t="s">
        <v>10</v>
      </c>
      <c r="E4" t="s">
        <v>11</v>
      </c>
      <c r="F4" s="4">
        <v>102</v>
      </c>
      <c r="G4" s="3">
        <v>1.2111000000000001</v>
      </c>
      <c r="H4" s="3">
        <v>123.53</v>
      </c>
    </row>
    <row r="5" spans="1:8" ht="17.45" customHeight="1" x14ac:dyDescent="0.2">
      <c r="A5" s="1">
        <f>DATE(2020,11,13)</f>
        <v>44148</v>
      </c>
      <c r="B5" t="s">
        <v>14</v>
      </c>
      <c r="C5" t="s">
        <v>9</v>
      </c>
      <c r="D5" t="s">
        <v>10</v>
      </c>
      <c r="E5" t="s">
        <v>15</v>
      </c>
      <c r="F5" s="4">
        <v>150</v>
      </c>
      <c r="G5" s="3">
        <v>1.0190999999999999</v>
      </c>
      <c r="H5" s="3">
        <v>152.87</v>
      </c>
    </row>
    <row r="6" spans="1:8" ht="17.45" customHeight="1" x14ac:dyDescent="0.2">
      <c r="A6" s="1">
        <f>DATE(2020,11,13)</f>
        <v>44148</v>
      </c>
      <c r="B6" t="s">
        <v>16</v>
      </c>
      <c r="C6" t="s">
        <v>9</v>
      </c>
      <c r="D6" t="s">
        <v>10</v>
      </c>
      <c r="E6" t="s">
        <v>15</v>
      </c>
      <c r="F6" s="4">
        <v>864.5</v>
      </c>
      <c r="G6" s="3">
        <v>1.0190999999999999</v>
      </c>
      <c r="H6" s="3">
        <v>881.01</v>
      </c>
    </row>
    <row r="7" spans="1:8" ht="17.45" hidden="1" customHeight="1" x14ac:dyDescent="0.2">
      <c r="A7" s="1">
        <f>DATE(2020,11,13)</f>
        <v>44148</v>
      </c>
      <c r="B7" t="s">
        <v>17</v>
      </c>
      <c r="C7" t="s">
        <v>9</v>
      </c>
      <c r="D7" t="s">
        <v>10</v>
      </c>
      <c r="E7" t="s">
        <v>11</v>
      </c>
      <c r="F7" s="4">
        <v>238</v>
      </c>
      <c r="G7" s="3">
        <v>1.2111000000000001</v>
      </c>
      <c r="H7" s="3">
        <v>288.24</v>
      </c>
    </row>
    <row r="8" spans="1:8" ht="17.45" customHeight="1" x14ac:dyDescent="0.2">
      <c r="A8" s="1">
        <f>DATE(2020,11,19)</f>
        <v>44154</v>
      </c>
      <c r="B8" t="s">
        <v>18</v>
      </c>
      <c r="C8" t="s">
        <v>9</v>
      </c>
      <c r="D8" t="s">
        <v>10</v>
      </c>
      <c r="E8" t="s">
        <v>15</v>
      </c>
      <c r="F8" s="4">
        <v>864.5</v>
      </c>
      <c r="G8" s="3">
        <v>1.0190999999999999</v>
      </c>
      <c r="H8" s="3">
        <v>881.01</v>
      </c>
    </row>
    <row r="9" spans="1:8" ht="17.45" customHeight="1" x14ac:dyDescent="0.2">
      <c r="A9" s="1">
        <f>DATE(2020,11,24)</f>
        <v>44159</v>
      </c>
      <c r="B9" t="s">
        <v>19</v>
      </c>
      <c r="C9" t="s">
        <v>9</v>
      </c>
      <c r="D9" t="s">
        <v>10</v>
      </c>
      <c r="E9" t="s">
        <v>15</v>
      </c>
      <c r="F9" s="4">
        <v>864.5</v>
      </c>
      <c r="G9" s="3">
        <v>1.0190999999999999</v>
      </c>
      <c r="H9" s="3">
        <v>881.01</v>
      </c>
    </row>
    <row r="10" spans="1:8" ht="17.45" customHeight="1" x14ac:dyDescent="0.2">
      <c r="A10" s="1">
        <f>DATE(2020,11,24)</f>
        <v>44159</v>
      </c>
      <c r="B10" t="s">
        <v>20</v>
      </c>
      <c r="C10" t="s">
        <v>9</v>
      </c>
      <c r="D10" t="s">
        <v>10</v>
      </c>
      <c r="E10" t="s">
        <v>15</v>
      </c>
      <c r="F10" s="4">
        <v>150</v>
      </c>
      <c r="G10" s="3">
        <v>1.0190999999999999</v>
      </c>
      <c r="H10" s="3">
        <v>152.87</v>
      </c>
    </row>
    <row r="11" spans="1:8" ht="17.45" customHeight="1" x14ac:dyDescent="0.2">
      <c r="A11" s="1">
        <f>DATE(2020,11,30)</f>
        <v>44165</v>
      </c>
      <c r="B11" t="s">
        <v>21</v>
      </c>
      <c r="C11" t="s">
        <v>9</v>
      </c>
      <c r="D11" t="s">
        <v>10</v>
      </c>
      <c r="E11" t="s">
        <v>15</v>
      </c>
      <c r="F11" s="4">
        <v>864.5</v>
      </c>
      <c r="G11" s="3">
        <v>1.0190999999999999</v>
      </c>
      <c r="H11" s="3">
        <v>881.01</v>
      </c>
    </row>
    <row r="12" spans="1:8" ht="17.45" hidden="1" customHeight="1" x14ac:dyDescent="0.2">
      <c r="A12" s="1">
        <f>DATE(2020,12,1)</f>
        <v>44166</v>
      </c>
      <c r="B12" t="s">
        <v>22</v>
      </c>
      <c r="C12" t="s">
        <v>9</v>
      </c>
      <c r="D12" t="s">
        <v>10</v>
      </c>
      <c r="E12" t="s">
        <v>11</v>
      </c>
      <c r="F12" s="4">
        <v>238</v>
      </c>
      <c r="G12" s="3">
        <v>1.2111000000000001</v>
      </c>
      <c r="H12" s="3">
        <v>288.24</v>
      </c>
    </row>
    <row r="13" spans="1:8" ht="17.45" customHeight="1" x14ac:dyDescent="0.2">
      <c r="A13" s="1">
        <f>DATE(2020,12,3)</f>
        <v>44168</v>
      </c>
      <c r="B13" t="s">
        <v>23</v>
      </c>
      <c r="C13" t="s">
        <v>9</v>
      </c>
      <c r="D13" t="s">
        <v>10</v>
      </c>
      <c r="E13" t="s">
        <v>15</v>
      </c>
      <c r="F13" s="4">
        <v>864.5</v>
      </c>
      <c r="G13" s="3">
        <v>1.0190999999999999</v>
      </c>
      <c r="H13" s="3">
        <v>881.01</v>
      </c>
    </row>
    <row r="14" spans="1:8" ht="17.45" customHeight="1" x14ac:dyDescent="0.2">
      <c r="A14" s="1">
        <f>DATE(2020,12,11)</f>
        <v>44176</v>
      </c>
      <c r="B14" t="s">
        <v>24</v>
      </c>
      <c r="C14" t="s">
        <v>9</v>
      </c>
      <c r="D14" t="s">
        <v>10</v>
      </c>
      <c r="E14" t="s">
        <v>15</v>
      </c>
      <c r="F14" s="4">
        <v>591.5</v>
      </c>
      <c r="G14" s="3">
        <v>1.0190999999999999</v>
      </c>
      <c r="H14" s="3">
        <v>602.79999999999995</v>
      </c>
    </row>
    <row r="15" spans="1:8" ht="17.45" customHeight="1" x14ac:dyDescent="0.2">
      <c r="A15" s="1">
        <f>DATE(2020,12,11)</f>
        <v>44176</v>
      </c>
      <c r="B15" t="s">
        <v>25</v>
      </c>
      <c r="C15" t="s">
        <v>9</v>
      </c>
      <c r="D15" t="s">
        <v>10</v>
      </c>
      <c r="E15" t="s">
        <v>15</v>
      </c>
      <c r="F15" s="4">
        <v>150</v>
      </c>
      <c r="G15" s="3">
        <v>1.0190999999999999</v>
      </c>
      <c r="H15" s="3">
        <v>152.87</v>
      </c>
    </row>
    <row r="16" spans="1:8" ht="17.45" customHeight="1" x14ac:dyDescent="0.2">
      <c r="A16" s="1">
        <f>DATE(2020,12,18)</f>
        <v>44183</v>
      </c>
      <c r="B16" t="s">
        <v>26</v>
      </c>
      <c r="C16" t="s">
        <v>9</v>
      </c>
      <c r="D16" t="s">
        <v>10</v>
      </c>
      <c r="E16" t="s">
        <v>15</v>
      </c>
      <c r="F16" s="4">
        <v>1137.5</v>
      </c>
      <c r="G16" s="3">
        <v>1.0190999999999999</v>
      </c>
      <c r="H16" s="3">
        <v>1159.23</v>
      </c>
    </row>
    <row r="17" spans="1:8" ht="17.45" hidden="1" customHeight="1" x14ac:dyDescent="0.2">
      <c r="A17" s="1">
        <f>DATE(2020,12,18)</f>
        <v>44183</v>
      </c>
      <c r="B17" t="s">
        <v>27</v>
      </c>
      <c r="C17" t="s">
        <v>9</v>
      </c>
      <c r="D17" t="s">
        <v>10</v>
      </c>
      <c r="E17" t="s">
        <v>11</v>
      </c>
      <c r="F17" s="4">
        <v>238</v>
      </c>
      <c r="G17" s="3">
        <v>1.2111000000000001</v>
      </c>
      <c r="H17" s="3">
        <v>288.24</v>
      </c>
    </row>
    <row r="18" spans="1:8" ht="17.45" customHeight="1" x14ac:dyDescent="0.2">
      <c r="A18" s="1">
        <f>DATE(2020,12,23)</f>
        <v>44188</v>
      </c>
      <c r="B18" t="s">
        <v>28</v>
      </c>
      <c r="C18" t="s">
        <v>9</v>
      </c>
      <c r="D18" t="s">
        <v>10</v>
      </c>
      <c r="E18" t="s">
        <v>15</v>
      </c>
      <c r="F18" s="4">
        <v>591.5</v>
      </c>
      <c r="G18" s="3">
        <v>1.0190999999999999</v>
      </c>
      <c r="H18" s="3">
        <v>602.79999999999995</v>
      </c>
    </row>
    <row r="19" spans="1:8" ht="17.45" customHeight="1" x14ac:dyDescent="0.2">
      <c r="A19" s="1">
        <f>DATE(2020,12,23)</f>
        <v>44188</v>
      </c>
      <c r="B19" t="s">
        <v>29</v>
      </c>
      <c r="C19" t="s">
        <v>9</v>
      </c>
      <c r="D19" t="s">
        <v>10</v>
      </c>
      <c r="E19" t="s">
        <v>15</v>
      </c>
      <c r="F19" s="4">
        <v>150</v>
      </c>
      <c r="G19" s="3">
        <v>1.0190999999999999</v>
      </c>
      <c r="H19" s="3">
        <v>152.87</v>
      </c>
    </row>
    <row r="20" spans="1:8" ht="17.45" customHeight="1" x14ac:dyDescent="0.2">
      <c r="A20" s="1">
        <f>DATE(2020,12,30)</f>
        <v>44195</v>
      </c>
      <c r="B20" t="s">
        <v>30</v>
      </c>
      <c r="C20" t="s">
        <v>9</v>
      </c>
      <c r="D20" t="s">
        <v>10</v>
      </c>
      <c r="E20" t="s">
        <v>15</v>
      </c>
      <c r="F20" s="4">
        <v>1137.5</v>
      </c>
      <c r="G20" s="3">
        <v>1.0190999999999999</v>
      </c>
      <c r="H20" s="3">
        <v>1159.23</v>
      </c>
    </row>
    <row r="21" spans="1:8" ht="17.45" customHeight="1" x14ac:dyDescent="0.2">
      <c r="A21" s="1">
        <f>DATE(2021,1,6)</f>
        <v>44202</v>
      </c>
      <c r="B21" t="s">
        <v>31</v>
      </c>
      <c r="C21" t="s">
        <v>9</v>
      </c>
      <c r="D21" t="s">
        <v>10</v>
      </c>
      <c r="E21" t="s">
        <v>15</v>
      </c>
      <c r="F21" s="4">
        <v>591.5</v>
      </c>
      <c r="G21" s="3">
        <v>1.0190999999999999</v>
      </c>
      <c r="H21" s="3">
        <v>602.79999999999995</v>
      </c>
    </row>
    <row r="22" spans="1:8" ht="17.45" customHeight="1" x14ac:dyDescent="0.2">
      <c r="A22" s="1">
        <f>DATE(2021,1,6)</f>
        <v>44202</v>
      </c>
      <c r="B22" t="s">
        <v>32</v>
      </c>
      <c r="C22" t="s">
        <v>9</v>
      </c>
      <c r="D22" t="s">
        <v>10</v>
      </c>
      <c r="E22" t="s">
        <v>15</v>
      </c>
      <c r="F22" s="4">
        <v>150</v>
      </c>
      <c r="G22" s="3">
        <v>1.0190999999999999</v>
      </c>
      <c r="H22" s="3">
        <v>152.87</v>
      </c>
    </row>
    <row r="23" spans="1:8" ht="17.45" hidden="1" customHeight="1" x14ac:dyDescent="0.2">
      <c r="A23" s="1">
        <f>DATE(2021,1,8)</f>
        <v>44204</v>
      </c>
      <c r="B23" t="s">
        <v>33</v>
      </c>
      <c r="C23" t="s">
        <v>9</v>
      </c>
      <c r="D23" t="s">
        <v>10</v>
      </c>
      <c r="E23" t="s">
        <v>11</v>
      </c>
      <c r="F23" s="4">
        <v>238</v>
      </c>
      <c r="G23" s="3">
        <v>1.2111000000000001</v>
      </c>
      <c r="H23" s="3">
        <v>288.24</v>
      </c>
    </row>
    <row r="24" spans="1:8" ht="17.45" customHeight="1" x14ac:dyDescent="0.2">
      <c r="A24" s="1">
        <f>DATE(2021,1,13)</f>
        <v>44209</v>
      </c>
      <c r="B24" t="s">
        <v>34</v>
      </c>
      <c r="C24" t="s">
        <v>9</v>
      </c>
      <c r="D24" t="s">
        <v>10</v>
      </c>
      <c r="E24" t="s">
        <v>15</v>
      </c>
      <c r="F24" s="4">
        <v>591.5</v>
      </c>
      <c r="G24" s="3">
        <v>1.0190999999999999</v>
      </c>
      <c r="H24" s="3">
        <v>602.79999999999995</v>
      </c>
    </row>
    <row r="25" spans="1:8" ht="17.45" customHeight="1" x14ac:dyDescent="0.2">
      <c r="A25" s="1">
        <f>DATE(2021,1,15)</f>
        <v>44211</v>
      </c>
      <c r="B25" t="s">
        <v>35</v>
      </c>
      <c r="C25" t="s">
        <v>9</v>
      </c>
      <c r="D25" t="s">
        <v>10</v>
      </c>
      <c r="E25" t="s">
        <v>15</v>
      </c>
      <c r="F25" s="4">
        <v>1137.5</v>
      </c>
      <c r="G25" s="3">
        <v>1.0190999999999999</v>
      </c>
      <c r="H25" s="3">
        <v>1159.23</v>
      </c>
    </row>
    <row r="26" spans="1:8" ht="17.45" customHeight="1" x14ac:dyDescent="0.2">
      <c r="A26" s="1">
        <f>DATE(2021,1,25)</f>
        <v>44221</v>
      </c>
      <c r="B26" t="s">
        <v>36</v>
      </c>
      <c r="C26" t="s">
        <v>9</v>
      </c>
      <c r="D26" t="s">
        <v>10</v>
      </c>
      <c r="E26" t="s">
        <v>15</v>
      </c>
      <c r="F26" s="4">
        <v>150</v>
      </c>
      <c r="G26" s="3">
        <v>1.0190999999999999</v>
      </c>
      <c r="H26" s="3">
        <v>152.87</v>
      </c>
    </row>
    <row r="27" spans="1:8" ht="17.45" customHeight="1" x14ac:dyDescent="0.2">
      <c r="A27" s="1">
        <f>DATE(2021,1,25)</f>
        <v>44221</v>
      </c>
      <c r="B27" t="s">
        <v>37</v>
      </c>
      <c r="C27" t="s">
        <v>9</v>
      </c>
      <c r="D27" t="s">
        <v>10</v>
      </c>
      <c r="E27" t="s">
        <v>15</v>
      </c>
      <c r="F27" s="4">
        <v>864.5</v>
      </c>
      <c r="G27" s="3">
        <v>1.0190999999999999</v>
      </c>
      <c r="H27" s="3">
        <v>881.01</v>
      </c>
    </row>
    <row r="28" spans="1:8" ht="17.45" customHeight="1" x14ac:dyDescent="0.2">
      <c r="A28" s="1">
        <f>DATE(2021,1,28)</f>
        <v>44224</v>
      </c>
      <c r="B28" t="s">
        <v>38</v>
      </c>
      <c r="C28" t="s">
        <v>9</v>
      </c>
      <c r="D28" t="s">
        <v>10</v>
      </c>
      <c r="E28" t="s">
        <v>15</v>
      </c>
      <c r="F28" s="4">
        <v>874</v>
      </c>
      <c r="G28" s="3">
        <v>1.0190999999999999</v>
      </c>
      <c r="H28" s="3">
        <v>890.69</v>
      </c>
    </row>
    <row r="29" spans="1:8" ht="17.45" hidden="1" customHeight="1" x14ac:dyDescent="0.2">
      <c r="A29" s="1">
        <f>DATE(2021,2,1)</f>
        <v>44228</v>
      </c>
      <c r="B29" t="s">
        <v>39</v>
      </c>
      <c r="C29" t="s">
        <v>9</v>
      </c>
      <c r="D29" t="s">
        <v>10</v>
      </c>
      <c r="E29" t="s">
        <v>11</v>
      </c>
      <c r="F29" s="4">
        <v>238</v>
      </c>
      <c r="G29" s="3">
        <v>1.2111000000000001</v>
      </c>
      <c r="H29" s="3">
        <v>288.24</v>
      </c>
    </row>
    <row r="30" spans="1:8" ht="17.45" customHeight="1" x14ac:dyDescent="0.2">
      <c r="A30" s="1">
        <f>DATE(2021,2,5)</f>
        <v>44232</v>
      </c>
      <c r="B30" t="s">
        <v>40</v>
      </c>
      <c r="C30" t="s">
        <v>9</v>
      </c>
      <c r="D30" t="s">
        <v>10</v>
      </c>
      <c r="E30" t="s">
        <v>15</v>
      </c>
      <c r="F30" s="4">
        <v>1150</v>
      </c>
      <c r="G30" s="3">
        <v>1.0190999999999999</v>
      </c>
      <c r="H30" s="3">
        <v>1171.97</v>
      </c>
    </row>
    <row r="31" spans="1:8" ht="17.45" customHeight="1" x14ac:dyDescent="0.2">
      <c r="A31" s="1">
        <f>DATE(2021,2,11)</f>
        <v>44238</v>
      </c>
      <c r="B31" t="s">
        <v>41</v>
      </c>
      <c r="C31" t="s">
        <v>9</v>
      </c>
      <c r="D31" t="s">
        <v>10</v>
      </c>
      <c r="E31" t="s">
        <v>15</v>
      </c>
      <c r="F31" s="4">
        <v>132</v>
      </c>
      <c r="G31" s="3">
        <v>1.0190999999999999</v>
      </c>
      <c r="H31" s="3">
        <v>134.52000000000001</v>
      </c>
    </row>
    <row r="32" spans="1:8" ht="17.45" customHeight="1" x14ac:dyDescent="0.2">
      <c r="A32" s="1">
        <f>DATE(2021,2,11)</f>
        <v>44238</v>
      </c>
      <c r="B32" t="s">
        <v>42</v>
      </c>
      <c r="C32" t="s">
        <v>9</v>
      </c>
      <c r="D32" t="s">
        <v>10</v>
      </c>
      <c r="E32" t="s">
        <v>15</v>
      </c>
      <c r="F32" s="4">
        <v>598</v>
      </c>
      <c r="G32" s="3">
        <v>1.0190999999999999</v>
      </c>
      <c r="H32" s="3">
        <v>609.41999999999996</v>
      </c>
    </row>
    <row r="33" spans="1:8" ht="17.45" customHeight="1" x14ac:dyDescent="0.2">
      <c r="A33" s="1">
        <f>DATE(2021,2,19)</f>
        <v>44246</v>
      </c>
      <c r="B33" t="s">
        <v>43</v>
      </c>
      <c r="C33" t="s">
        <v>9</v>
      </c>
      <c r="D33" t="s">
        <v>10</v>
      </c>
      <c r="E33" t="s">
        <v>15</v>
      </c>
      <c r="F33" s="4">
        <v>874</v>
      </c>
      <c r="G33" s="3">
        <v>1.0190999999999999</v>
      </c>
      <c r="H33" s="3">
        <v>890.69</v>
      </c>
    </row>
    <row r="34" spans="1:8" ht="17.45" hidden="1" customHeight="1" x14ac:dyDescent="0.2">
      <c r="A34" s="1">
        <f>DATE(2021,2,24)</f>
        <v>44251</v>
      </c>
      <c r="B34" t="s">
        <v>44</v>
      </c>
      <c r="C34" t="s">
        <v>9</v>
      </c>
      <c r="D34" t="s">
        <v>10</v>
      </c>
      <c r="E34" t="s">
        <v>11</v>
      </c>
      <c r="F34" s="4">
        <v>238</v>
      </c>
      <c r="G34" s="3">
        <v>1.2111000000000001</v>
      </c>
      <c r="H34" s="3">
        <v>288.24</v>
      </c>
    </row>
    <row r="35" spans="1:8" ht="17.45" customHeight="1" x14ac:dyDescent="0.2">
      <c r="A35" s="1">
        <f>DATE(2021,2,26)</f>
        <v>44253</v>
      </c>
      <c r="B35" t="s">
        <v>45</v>
      </c>
      <c r="C35" t="s">
        <v>9</v>
      </c>
      <c r="D35" t="s">
        <v>10</v>
      </c>
      <c r="E35" t="s">
        <v>15</v>
      </c>
      <c r="F35" s="4">
        <v>874</v>
      </c>
      <c r="G35" s="3">
        <v>1.0190999999999999</v>
      </c>
      <c r="H35" s="3">
        <v>890.69</v>
      </c>
    </row>
    <row r="36" spans="1:8" ht="17.45" customHeight="1" x14ac:dyDescent="0.2">
      <c r="A36" s="1">
        <f>DATE(2021,2,26)</f>
        <v>44253</v>
      </c>
      <c r="B36" t="s">
        <v>46</v>
      </c>
      <c r="C36" t="s">
        <v>9</v>
      </c>
      <c r="D36" t="s">
        <v>10</v>
      </c>
      <c r="E36" t="s">
        <v>15</v>
      </c>
      <c r="F36" s="4">
        <v>132</v>
      </c>
      <c r="G36" s="3">
        <v>1.0190999999999999</v>
      </c>
      <c r="H36" s="3">
        <v>134.52000000000001</v>
      </c>
    </row>
    <row r="37" spans="1:8" ht="17.45" customHeight="1" x14ac:dyDescent="0.2">
      <c r="A37" s="1">
        <f>DATE(2021,3,5)</f>
        <v>44260</v>
      </c>
      <c r="B37" t="s">
        <v>47</v>
      </c>
      <c r="C37" t="s">
        <v>9</v>
      </c>
      <c r="D37" t="s">
        <v>10</v>
      </c>
      <c r="E37" t="s">
        <v>15</v>
      </c>
      <c r="F37" s="4">
        <v>598</v>
      </c>
      <c r="G37" s="3">
        <v>1.0190999999999999</v>
      </c>
      <c r="H37" s="3">
        <v>609.41999999999996</v>
      </c>
    </row>
    <row r="38" spans="1:8" ht="17.45" customHeight="1" x14ac:dyDescent="0.2">
      <c r="A38" s="1">
        <f>DATE(2021,3,8)</f>
        <v>44263</v>
      </c>
      <c r="B38" t="s">
        <v>48</v>
      </c>
      <c r="C38" t="s">
        <v>9</v>
      </c>
      <c r="D38" t="s">
        <v>10</v>
      </c>
      <c r="E38" t="s">
        <v>15</v>
      </c>
      <c r="F38" s="4">
        <v>1150</v>
      </c>
      <c r="G38" s="3">
        <v>1.0190999999999999</v>
      </c>
      <c r="H38" s="3">
        <v>1171.97</v>
      </c>
    </row>
    <row r="39" spans="1:8" ht="17.45" customHeight="1" x14ac:dyDescent="0.2">
      <c r="A39" s="1">
        <f>DATE(2021,3,16)</f>
        <v>44271</v>
      </c>
      <c r="B39" t="s">
        <v>49</v>
      </c>
      <c r="C39" t="s">
        <v>9</v>
      </c>
      <c r="D39" t="s">
        <v>10</v>
      </c>
      <c r="E39" t="s">
        <v>15</v>
      </c>
      <c r="F39" s="4">
        <v>874</v>
      </c>
      <c r="G39" s="3">
        <v>1.0190999999999999</v>
      </c>
      <c r="H39" s="3">
        <v>890.69</v>
      </c>
    </row>
    <row r="40" spans="1:8" ht="17.45" hidden="1" customHeight="1" x14ac:dyDescent="0.2">
      <c r="A40" s="1">
        <f>DATE(2021,3,19)</f>
        <v>44274</v>
      </c>
      <c r="B40" t="s">
        <v>50</v>
      </c>
      <c r="C40" t="s">
        <v>9</v>
      </c>
      <c r="D40" t="s">
        <v>10</v>
      </c>
      <c r="E40" t="s">
        <v>11</v>
      </c>
      <c r="F40" s="4">
        <v>238</v>
      </c>
      <c r="G40" s="3">
        <v>1.2111000000000001</v>
      </c>
      <c r="H40" s="3">
        <v>288.24</v>
      </c>
    </row>
    <row r="41" spans="1:8" ht="17.45" customHeight="1" x14ac:dyDescent="0.2">
      <c r="A41" s="1">
        <f>DATE(2021,3,22)</f>
        <v>44277</v>
      </c>
      <c r="B41" t="s">
        <v>51</v>
      </c>
      <c r="C41" t="s">
        <v>9</v>
      </c>
      <c r="D41" t="s">
        <v>10</v>
      </c>
      <c r="E41" t="s">
        <v>15</v>
      </c>
      <c r="F41" s="4">
        <v>874</v>
      </c>
      <c r="G41" s="3">
        <v>1.0190999999999999</v>
      </c>
      <c r="H41" s="3">
        <v>890.69</v>
      </c>
    </row>
    <row r="42" spans="1:8" ht="17.45" customHeight="1" x14ac:dyDescent="0.2">
      <c r="A42" s="1">
        <f>DATE(2021,3,22)</f>
        <v>44277</v>
      </c>
      <c r="B42" t="s">
        <v>52</v>
      </c>
      <c r="C42" t="s">
        <v>9</v>
      </c>
      <c r="D42" t="s">
        <v>10</v>
      </c>
      <c r="E42" t="s">
        <v>15</v>
      </c>
      <c r="F42" s="4">
        <v>132</v>
      </c>
      <c r="G42" s="3">
        <v>1.0190999999999999</v>
      </c>
      <c r="H42" s="3">
        <v>134.52000000000001</v>
      </c>
    </row>
    <row r="43" spans="1:8" ht="17.45" customHeight="1" x14ac:dyDescent="0.2">
      <c r="A43" s="1">
        <f>DATE(2021,3,29)</f>
        <v>44284</v>
      </c>
      <c r="B43" t="s">
        <v>53</v>
      </c>
      <c r="C43" t="s">
        <v>9</v>
      </c>
      <c r="D43" t="s">
        <v>10</v>
      </c>
      <c r="E43" t="s">
        <v>15</v>
      </c>
      <c r="F43" s="4">
        <v>874</v>
      </c>
      <c r="G43" s="3">
        <v>1.0190999999999999</v>
      </c>
      <c r="H43" s="3">
        <v>890.69</v>
      </c>
    </row>
    <row r="44" spans="1:8" ht="17.45" hidden="1" customHeight="1" x14ac:dyDescent="0.2">
      <c r="A44" s="1">
        <f>DATE(2021,4,2)</f>
        <v>44288</v>
      </c>
      <c r="B44" t="s">
        <v>54</v>
      </c>
      <c r="C44" t="s">
        <v>9</v>
      </c>
      <c r="D44" t="s">
        <v>10</v>
      </c>
      <c r="E44" t="s">
        <v>55</v>
      </c>
      <c r="F44" s="4">
        <v>320</v>
      </c>
      <c r="G44" s="3">
        <v>1.2111000000000001</v>
      </c>
      <c r="H44" s="3">
        <v>387.55</v>
      </c>
    </row>
    <row r="45" spans="1:8" ht="17.45" customHeight="1" x14ac:dyDescent="0.2">
      <c r="A45" s="1">
        <f>DATE(2021,4,5)</f>
        <v>44291</v>
      </c>
      <c r="B45" t="s">
        <v>56</v>
      </c>
      <c r="C45" t="s">
        <v>9</v>
      </c>
      <c r="D45" t="s">
        <v>10</v>
      </c>
      <c r="E45" t="s">
        <v>15</v>
      </c>
      <c r="F45" s="4">
        <v>874</v>
      </c>
      <c r="G45" s="3">
        <v>1.0190999999999999</v>
      </c>
      <c r="H45" s="3">
        <v>890.69</v>
      </c>
    </row>
    <row r="46" spans="1:8" ht="17.45" customHeight="1" x14ac:dyDescent="0.2">
      <c r="A46" s="1">
        <f>DATE(2021,4,5)</f>
        <v>44291</v>
      </c>
      <c r="B46" t="s">
        <v>57</v>
      </c>
      <c r="C46" t="s">
        <v>9</v>
      </c>
      <c r="D46" t="s">
        <v>10</v>
      </c>
      <c r="E46" t="s">
        <v>15</v>
      </c>
      <c r="F46" s="4">
        <v>132</v>
      </c>
      <c r="G46" s="3">
        <v>1.0190999999999999</v>
      </c>
      <c r="H46" s="3">
        <v>134.52000000000001</v>
      </c>
    </row>
    <row r="47" spans="1:8" ht="17.45" hidden="1" customHeight="1" x14ac:dyDescent="0.2">
      <c r="A47" s="1">
        <f>DATE(2021,4,8)</f>
        <v>44294</v>
      </c>
      <c r="B47" t="s">
        <v>58</v>
      </c>
      <c r="C47" t="s">
        <v>9</v>
      </c>
      <c r="D47" t="s">
        <v>10</v>
      </c>
      <c r="E47" t="s">
        <v>11</v>
      </c>
      <c r="F47" s="4">
        <v>238</v>
      </c>
      <c r="G47" s="3">
        <v>1.2111000000000001</v>
      </c>
      <c r="H47" s="3">
        <v>288.24</v>
      </c>
    </row>
    <row r="48" spans="1:8" ht="17.45" customHeight="1" x14ac:dyDescent="0.2">
      <c r="A48" s="1">
        <f>DATE(2021,4,9)</f>
        <v>44295</v>
      </c>
      <c r="B48" t="s">
        <v>59</v>
      </c>
      <c r="C48" t="s">
        <v>9</v>
      </c>
      <c r="D48" t="s">
        <v>10</v>
      </c>
      <c r="E48" t="s">
        <v>15</v>
      </c>
      <c r="F48" s="4">
        <v>874</v>
      </c>
      <c r="G48" s="3">
        <v>1.0190999999999999</v>
      </c>
      <c r="H48" s="3">
        <v>890.69</v>
      </c>
    </row>
    <row r="49" spans="1:8" ht="17.45" customHeight="1" x14ac:dyDescent="0.2">
      <c r="A49" s="1">
        <f>DATE(2021,4,19)</f>
        <v>44305</v>
      </c>
      <c r="B49" t="s">
        <v>60</v>
      </c>
      <c r="C49" t="s">
        <v>9</v>
      </c>
      <c r="D49" t="s">
        <v>10</v>
      </c>
      <c r="E49" t="s">
        <v>15</v>
      </c>
      <c r="F49" s="4">
        <v>874</v>
      </c>
      <c r="G49" s="3">
        <v>0.97599999999999998</v>
      </c>
      <c r="H49" s="3">
        <v>853.02</v>
      </c>
    </row>
    <row r="50" spans="1:8" ht="17.45" hidden="1" customHeight="1" x14ac:dyDescent="0.2">
      <c r="A50" s="1">
        <f>DATE(2021,4,19)</f>
        <v>44305</v>
      </c>
      <c r="B50" t="s">
        <v>61</v>
      </c>
      <c r="C50" t="s">
        <v>9</v>
      </c>
      <c r="D50" t="s">
        <v>10</v>
      </c>
      <c r="E50" t="s">
        <v>55</v>
      </c>
      <c r="F50" s="4">
        <v>384</v>
      </c>
      <c r="G50" s="3">
        <v>1.1679999999999999</v>
      </c>
      <c r="H50" s="3">
        <v>448.51</v>
      </c>
    </row>
    <row r="51" spans="1:8" ht="17.45" customHeight="1" x14ac:dyDescent="0.2">
      <c r="A51" s="1">
        <f>DATE(2021,4,26)</f>
        <v>44312</v>
      </c>
      <c r="B51" t="s">
        <v>62</v>
      </c>
      <c r="C51" t="s">
        <v>9</v>
      </c>
      <c r="D51" t="s">
        <v>10</v>
      </c>
      <c r="E51" t="s">
        <v>15</v>
      </c>
      <c r="F51" s="4">
        <v>132</v>
      </c>
      <c r="G51" s="3">
        <v>0.97599999999999998</v>
      </c>
      <c r="H51" s="3">
        <v>128.83000000000001</v>
      </c>
    </row>
    <row r="52" spans="1:8" ht="17.45" customHeight="1" x14ac:dyDescent="0.2">
      <c r="A52" s="1">
        <f>DATE(2021,4,26)</f>
        <v>44312</v>
      </c>
      <c r="B52" t="s">
        <v>63</v>
      </c>
      <c r="C52" t="s">
        <v>9</v>
      </c>
      <c r="D52" t="s">
        <v>10</v>
      </c>
      <c r="E52" t="s">
        <v>15</v>
      </c>
      <c r="F52" s="4">
        <v>874</v>
      </c>
      <c r="G52" s="3">
        <v>0.97599999999999998</v>
      </c>
      <c r="H52" s="3">
        <v>853.02</v>
      </c>
    </row>
    <row r="53" spans="1:8" ht="17.45" hidden="1" customHeight="1" x14ac:dyDescent="0.2">
      <c r="A53" s="1">
        <f>DATE(2021,4,28)</f>
        <v>44314</v>
      </c>
      <c r="B53" t="s">
        <v>64</v>
      </c>
      <c r="C53" t="s">
        <v>9</v>
      </c>
      <c r="D53" t="s">
        <v>10</v>
      </c>
      <c r="E53" t="s">
        <v>11</v>
      </c>
      <c r="F53" s="4">
        <v>238</v>
      </c>
      <c r="G53" s="3">
        <v>1.1679999999999999</v>
      </c>
      <c r="H53" s="3">
        <v>277.98</v>
      </c>
    </row>
    <row r="54" spans="1:8" ht="17.45" customHeight="1" x14ac:dyDescent="0.2">
      <c r="A54" s="1">
        <f>DATE(2021,4,30)</f>
        <v>44316</v>
      </c>
      <c r="B54" t="s">
        <v>65</v>
      </c>
      <c r="C54" t="s">
        <v>9</v>
      </c>
      <c r="D54" t="s">
        <v>10</v>
      </c>
      <c r="E54" t="s">
        <v>15</v>
      </c>
      <c r="F54" s="4">
        <v>874</v>
      </c>
      <c r="G54" s="3">
        <v>0.97599999999999998</v>
      </c>
      <c r="H54" s="3">
        <v>853.02</v>
      </c>
    </row>
    <row r="55" spans="1:8" ht="17.45" customHeight="1" x14ac:dyDescent="0.2">
      <c r="A55" s="1">
        <f>DATE(2021,5,4)</f>
        <v>44320</v>
      </c>
      <c r="B55" t="s">
        <v>66</v>
      </c>
      <c r="C55" t="s">
        <v>9</v>
      </c>
      <c r="D55" t="s">
        <v>10</v>
      </c>
      <c r="E55" t="s">
        <v>15</v>
      </c>
      <c r="F55" s="4">
        <v>874</v>
      </c>
      <c r="G55" s="3">
        <v>0.97599999999999998</v>
      </c>
      <c r="H55" s="3">
        <v>853.02</v>
      </c>
    </row>
    <row r="56" spans="1:8" ht="17.45" hidden="1" customHeight="1" x14ac:dyDescent="0.2">
      <c r="A56" s="1">
        <f>DATE(2021,5,7)</f>
        <v>44323</v>
      </c>
      <c r="B56" t="s">
        <v>67</v>
      </c>
      <c r="C56" t="s">
        <v>9</v>
      </c>
      <c r="D56" t="s">
        <v>10</v>
      </c>
      <c r="E56" t="s">
        <v>55</v>
      </c>
      <c r="F56" s="4">
        <v>384</v>
      </c>
      <c r="G56" s="3">
        <v>1.1679999999999999</v>
      </c>
      <c r="H56" s="3">
        <v>448.51</v>
      </c>
    </row>
    <row r="57" spans="1:8" ht="17.45" customHeight="1" x14ac:dyDescent="0.2">
      <c r="A57" s="1">
        <f>DATE(2021,5,13)</f>
        <v>44329</v>
      </c>
      <c r="B57" t="s">
        <v>68</v>
      </c>
      <c r="C57" t="s">
        <v>9</v>
      </c>
      <c r="D57" t="s">
        <v>10</v>
      </c>
      <c r="E57" t="s">
        <v>15</v>
      </c>
      <c r="F57" s="4">
        <v>598</v>
      </c>
      <c r="G57" s="3">
        <v>0.97599999999999998</v>
      </c>
      <c r="H57" s="3">
        <v>583.65</v>
      </c>
    </row>
    <row r="58" spans="1:8" ht="17.45" customHeight="1" x14ac:dyDescent="0.2">
      <c r="A58" s="1">
        <f>DATE(2021,5,13)</f>
        <v>44329</v>
      </c>
      <c r="B58" t="s">
        <v>69</v>
      </c>
      <c r="C58" t="s">
        <v>9</v>
      </c>
      <c r="D58" t="s">
        <v>10</v>
      </c>
      <c r="E58" t="s">
        <v>15</v>
      </c>
      <c r="F58" s="4">
        <v>132</v>
      </c>
      <c r="G58" s="3">
        <v>0.97599999999999998</v>
      </c>
      <c r="H58" s="3">
        <v>128.83000000000001</v>
      </c>
    </row>
    <row r="59" spans="1:8" ht="17.45" customHeight="1" x14ac:dyDescent="0.2">
      <c r="A59" s="1">
        <f>DATE(2021,5,20)</f>
        <v>44336</v>
      </c>
      <c r="B59" t="s">
        <v>70</v>
      </c>
      <c r="C59" t="s">
        <v>9</v>
      </c>
      <c r="D59" t="s">
        <v>10</v>
      </c>
      <c r="E59" t="s">
        <v>15</v>
      </c>
      <c r="F59" s="4">
        <v>1150</v>
      </c>
      <c r="G59" s="3">
        <v>0.97599999999999998</v>
      </c>
      <c r="H59" s="3">
        <v>1122.4000000000001</v>
      </c>
    </row>
    <row r="60" spans="1:8" ht="17.45" hidden="1" customHeight="1" x14ac:dyDescent="0.2">
      <c r="A60" s="1">
        <f>DATE(2021,5,21)</f>
        <v>44337</v>
      </c>
      <c r="B60" t="s">
        <v>71</v>
      </c>
      <c r="C60" t="s">
        <v>9</v>
      </c>
      <c r="D60" t="s">
        <v>10</v>
      </c>
      <c r="E60" t="s">
        <v>11</v>
      </c>
      <c r="F60" s="4">
        <v>238</v>
      </c>
      <c r="G60" s="3">
        <v>1.1679999999999999</v>
      </c>
      <c r="H60" s="3">
        <v>277.98</v>
      </c>
    </row>
    <row r="61" spans="1:8" ht="17.45" hidden="1" customHeight="1" x14ac:dyDescent="0.2">
      <c r="A61" s="1">
        <f>DATE(2021,5,24)</f>
        <v>44340</v>
      </c>
      <c r="B61" t="s">
        <v>72</v>
      </c>
      <c r="C61" t="s">
        <v>9</v>
      </c>
      <c r="D61" t="s">
        <v>10</v>
      </c>
      <c r="E61" t="s">
        <v>55</v>
      </c>
      <c r="F61" s="4">
        <v>384</v>
      </c>
      <c r="G61" s="3">
        <v>1.1679999999999999</v>
      </c>
      <c r="H61" s="3">
        <v>448.51</v>
      </c>
    </row>
    <row r="62" spans="1:8" ht="17.45" customHeight="1" x14ac:dyDescent="0.2">
      <c r="A62" s="1">
        <f>DATE(2021,5,26)</f>
        <v>44342</v>
      </c>
      <c r="B62" t="s">
        <v>73</v>
      </c>
      <c r="C62" t="s">
        <v>9</v>
      </c>
      <c r="D62" t="s">
        <v>10</v>
      </c>
      <c r="E62" t="s">
        <v>15</v>
      </c>
      <c r="F62" s="4">
        <v>874</v>
      </c>
      <c r="G62" s="3">
        <v>0.97599999999999998</v>
      </c>
      <c r="H62" s="3">
        <v>853.02</v>
      </c>
    </row>
    <row r="63" spans="1:8" ht="17.45" customHeight="1" x14ac:dyDescent="0.2">
      <c r="A63" s="1">
        <f>DATE(2021,6,3)</f>
        <v>44350</v>
      </c>
      <c r="B63" t="s">
        <v>74</v>
      </c>
      <c r="C63" t="s">
        <v>9</v>
      </c>
      <c r="D63" t="s">
        <v>10</v>
      </c>
      <c r="E63" t="s">
        <v>15</v>
      </c>
      <c r="F63" s="4">
        <v>132</v>
      </c>
      <c r="G63" s="3">
        <v>0.97909999999999997</v>
      </c>
      <c r="H63" s="3">
        <v>129.24</v>
      </c>
    </row>
    <row r="64" spans="1:8" ht="17.45" customHeight="1" x14ac:dyDescent="0.2">
      <c r="A64" s="1">
        <f>DATE(2021,6,3)</f>
        <v>44350</v>
      </c>
      <c r="B64" t="s">
        <v>75</v>
      </c>
      <c r="C64" t="s">
        <v>9</v>
      </c>
      <c r="D64" t="s">
        <v>10</v>
      </c>
      <c r="E64" t="s">
        <v>15</v>
      </c>
      <c r="F64" s="4">
        <v>874</v>
      </c>
      <c r="G64" s="3">
        <v>0.97909999999999997</v>
      </c>
      <c r="H64" s="3">
        <v>855.73</v>
      </c>
    </row>
    <row r="65" spans="1:8" ht="17.45" customHeight="1" x14ac:dyDescent="0.2">
      <c r="A65" s="1">
        <f>DATE(2021,6,7)</f>
        <v>44354</v>
      </c>
      <c r="B65" t="s">
        <v>76</v>
      </c>
      <c r="C65" t="s">
        <v>9</v>
      </c>
      <c r="D65" t="s">
        <v>10</v>
      </c>
      <c r="E65" t="s">
        <v>15</v>
      </c>
      <c r="F65" s="4">
        <v>416</v>
      </c>
      <c r="G65" s="3">
        <v>0.97909999999999997</v>
      </c>
      <c r="H65" s="3">
        <v>407.31</v>
      </c>
    </row>
    <row r="66" spans="1:8" ht="17.45" hidden="1" customHeight="1" x14ac:dyDescent="0.2">
      <c r="A66" s="1">
        <f>DATE(2021,6,8)</f>
        <v>44355</v>
      </c>
      <c r="B66" t="s">
        <v>77</v>
      </c>
      <c r="C66" t="s">
        <v>9</v>
      </c>
      <c r="D66" t="s">
        <v>10</v>
      </c>
      <c r="E66" t="s">
        <v>55</v>
      </c>
      <c r="F66" s="4">
        <v>384</v>
      </c>
      <c r="G66" s="3">
        <v>1.1711</v>
      </c>
      <c r="H66" s="3">
        <v>449.7</v>
      </c>
    </row>
    <row r="67" spans="1:8" ht="17.45" hidden="1" customHeight="1" x14ac:dyDescent="0.2">
      <c r="A67" s="1">
        <f>DATE(2021,6,9)</f>
        <v>44356</v>
      </c>
      <c r="B67" t="s">
        <v>78</v>
      </c>
      <c r="C67" t="s">
        <v>9</v>
      </c>
      <c r="D67" t="s">
        <v>10</v>
      </c>
      <c r="E67" t="s">
        <v>11</v>
      </c>
      <c r="F67" s="4">
        <v>231</v>
      </c>
      <c r="G67" s="3">
        <v>1.1711</v>
      </c>
      <c r="H67" s="3">
        <v>270.52</v>
      </c>
    </row>
  </sheetData>
  <autoFilter ref="A1:H67">
    <filterColumn colId="4">
      <filters>
        <filter val="HAUBENSCHILD FARM DAIRY INC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Order Formula Line Detail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LeBrun</dc:creator>
  <cp:lastModifiedBy>Steve LeBrun</cp:lastModifiedBy>
  <dcterms:created xsi:type="dcterms:W3CDTF">2021-06-09T18:29:37Z</dcterms:created>
  <dcterms:modified xsi:type="dcterms:W3CDTF">2021-06-09T18:29:37Z</dcterms:modified>
</cp:coreProperties>
</file>