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hc-my.sharepoint.com/personal/fran_frederick_pahc_com/Documents/"/>
    </mc:Choice>
  </mc:AlternateContent>
  <xr:revisionPtr revIDLastSave="0" documentId="8_{102BFA28-024E-4DD4-9683-A97A6C27E0E5}" xr6:coauthVersionLast="47" xr6:coauthVersionMax="47" xr10:uidLastSave="{00000000-0000-0000-0000-000000000000}"/>
  <bookViews>
    <workbookView xWindow="-110" yWindow="-110" windowWidth="19420" windowHeight="11500" xr2:uid="{BD16A75A-ECB0-498C-9577-197AE6495348}"/>
  </bookViews>
  <sheets>
    <sheet name="Microlife Rover" sheetId="1" r:id="rId1"/>
    <sheet name="Animate" sheetId="2" r:id="rId2"/>
    <sheet name="Omnigen" sheetId="3" r:id="rId3"/>
  </sheets>
  <definedNames>
    <definedName name="output" localSheetId="0">'Microlife Rover'!$A$1:$K$84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3" l="1"/>
  <c r="N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E25848-4C2B-4D2C-903B-8E9473747BC7}" name="SLjheiting" type="6" refreshedVersion="8" background="1" saveData="1">
    <textPr prompt="0" codePage="437" sourceFile="C:\Users\JORDAN~1.HEI\AppData\Local\Temp\13\SLjheiting.tmp">
      <textFields>
        <textField/>
      </textFields>
    </textPr>
  </connection>
</connections>
</file>

<file path=xl/sharedStrings.xml><?xml version="1.0" encoding="utf-8"?>
<sst xmlns="http://schemas.openxmlformats.org/spreadsheetml/2006/main" count="714" uniqueCount="24">
  <si>
    <t>Order Type</t>
  </si>
  <si>
    <t>Order Number</t>
  </si>
  <si>
    <t>Customer Number</t>
  </si>
  <si>
    <t>Customer Name</t>
  </si>
  <si>
    <t>Line Code</t>
  </si>
  <si>
    <t>Line Description</t>
  </si>
  <si>
    <t>Item Number</t>
  </si>
  <si>
    <t>Item Description</t>
  </si>
  <si>
    <t>Formula QTY</t>
  </si>
  <si>
    <t>Quantity</t>
  </si>
  <si>
    <t>Mixed Date</t>
  </si>
  <si>
    <t>KIELER FARMS INC</t>
  </si>
  <si>
    <t>KIELER FARMS RUM PROT</t>
  </si>
  <si>
    <t>MICROLIFE ROVER 55.11#</t>
  </si>
  <si>
    <t>KIELER FARMS RUM POST FRESH</t>
  </si>
  <si>
    <t>KIELER FARMS RUM LOW COW</t>
  </si>
  <si>
    <t>lbs</t>
  </si>
  <si>
    <t>OMNIGEN PRO 55.12#</t>
  </si>
  <si>
    <t>ALCIVIA USAGE:</t>
  </si>
  <si>
    <t>PREMIER COOP USAGE:</t>
  </si>
  <si>
    <t>14177lbs</t>
  </si>
  <si>
    <t>since 1/1/2025</t>
  </si>
  <si>
    <t>ALCIVIA USAGE</t>
  </si>
  <si>
    <t>since 1/1/25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</si>
</sst>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" connectionId="1" xr16:uid="{65BE7FD3-0761-49C5-B4E1-F7E778A221A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F892-46E7-4DD6-A39A-E64480426C57}">
  <dimension ref="A1:P84"/>
  <sheetViews>
    <sheetView tabSelected="1" topLeftCell="F1" workbookViewId="0">
      <selection activeCell="T14" sqref="T14"/>
    </sheetView>
  </sheetViews>
  <sheetFormatPr defaultRowHeight="14.5" x14ac:dyDescent="0.35"/>
  <cols>
    <col min="1" max="2" width="13.7265625" style="2" bestFit="1" customWidth="1"/>
    <col min="3" max="3" width="17.26953125" style="2" bestFit="1" customWidth="1"/>
    <col min="4" max="4" width="16.7265625" style="2" bestFit="1" customWidth="1"/>
    <col min="5" max="5" width="9.453125" style="2" bestFit="1" customWidth="1"/>
    <col min="6" max="6" width="28.81640625" style="2" bestFit="1" customWidth="1"/>
    <col min="7" max="7" width="12.453125" style="2" bestFit="1" customWidth="1"/>
    <col min="8" max="8" width="23" style="2" bestFit="1" customWidth="1"/>
    <col min="9" max="9" width="12.26953125" bestFit="1" customWidth="1"/>
    <col min="10" max="10" width="8.453125" bestFit="1" customWidth="1"/>
    <col min="11" max="11" width="10.54296875" bestFit="1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  <c r="K1" t="s">
        <v>10</v>
      </c>
      <c r="N1" t="s">
        <v>18</v>
      </c>
      <c r="P1" t="s">
        <v>23</v>
      </c>
    </row>
    <row r="2" spans="1:16" x14ac:dyDescent="0.35">
      <c r="A2" s="2" t="s">
        <v>1</v>
      </c>
      <c r="B2" s="2">
        <v>720151</v>
      </c>
      <c r="C2" s="2">
        <v>447402</v>
      </c>
      <c r="D2" s="2" t="s">
        <v>11</v>
      </c>
      <c r="E2" s="2">
        <v>11867</v>
      </c>
      <c r="F2" s="2" t="s">
        <v>12</v>
      </c>
      <c r="G2" s="2">
        <v>26899</v>
      </c>
      <c r="H2" s="2" t="s">
        <v>13</v>
      </c>
      <c r="I2">
        <v>2.2799999999999998</v>
      </c>
      <c r="J2">
        <v>55</v>
      </c>
      <c r="K2" s="1">
        <f>DATE(2025,1,2)</f>
        <v>45659</v>
      </c>
      <c r="N2">
        <f>SUM(J2:J84)</f>
        <v>2614.3199999999997</v>
      </c>
      <c r="O2" t="s">
        <v>16</v>
      </c>
    </row>
    <row r="3" spans="1:16" x14ac:dyDescent="0.35">
      <c r="A3" s="2" t="s">
        <v>1</v>
      </c>
      <c r="B3" s="2">
        <v>720628</v>
      </c>
      <c r="C3" s="2">
        <v>447402</v>
      </c>
      <c r="D3" s="2" t="s">
        <v>11</v>
      </c>
      <c r="E3" s="2">
        <v>11867</v>
      </c>
      <c r="F3" s="2" t="s">
        <v>12</v>
      </c>
      <c r="G3" s="2">
        <v>26899</v>
      </c>
      <c r="H3" s="2" t="s">
        <v>13</v>
      </c>
      <c r="I3">
        <v>2.0499999999999998</v>
      </c>
      <c r="J3">
        <v>49</v>
      </c>
      <c r="K3" s="1">
        <f>DATE(2025,1,8)</f>
        <v>45665</v>
      </c>
    </row>
    <row r="4" spans="1:16" x14ac:dyDescent="0.35">
      <c r="A4" s="2" t="s">
        <v>1</v>
      </c>
      <c r="B4" s="2">
        <v>721165</v>
      </c>
      <c r="C4" s="2">
        <v>447402</v>
      </c>
      <c r="D4" s="2" t="s">
        <v>11</v>
      </c>
      <c r="E4" s="2">
        <v>11867</v>
      </c>
      <c r="F4" s="2" t="s">
        <v>12</v>
      </c>
      <c r="G4" s="2">
        <v>26899</v>
      </c>
      <c r="H4" s="2" t="s">
        <v>13</v>
      </c>
      <c r="I4">
        <v>2.0499999999999998</v>
      </c>
      <c r="J4">
        <v>49.5</v>
      </c>
      <c r="K4" s="1">
        <f>DATE(2025,1,13)</f>
        <v>45670</v>
      </c>
    </row>
    <row r="5" spans="1:16" x14ac:dyDescent="0.35">
      <c r="A5" s="2" t="s">
        <v>1</v>
      </c>
      <c r="B5" s="2">
        <v>721190</v>
      </c>
      <c r="C5" s="2">
        <v>447402</v>
      </c>
      <c r="D5" s="2" t="s">
        <v>11</v>
      </c>
      <c r="E5" s="2">
        <v>11867</v>
      </c>
      <c r="F5" s="2" t="s">
        <v>12</v>
      </c>
      <c r="G5" s="2">
        <v>26899</v>
      </c>
      <c r="H5" s="2" t="s">
        <v>13</v>
      </c>
      <c r="I5">
        <v>2.15</v>
      </c>
      <c r="J5">
        <v>52.5</v>
      </c>
      <c r="K5" s="1">
        <f>DATE(2025,1,15)</f>
        <v>45672</v>
      </c>
      <c r="N5" t="s">
        <v>19</v>
      </c>
    </row>
    <row r="6" spans="1:16" x14ac:dyDescent="0.35">
      <c r="A6" s="2" t="s">
        <v>1</v>
      </c>
      <c r="B6" s="2">
        <v>721607</v>
      </c>
      <c r="C6" s="2">
        <v>447402</v>
      </c>
      <c r="D6" s="2" t="s">
        <v>11</v>
      </c>
      <c r="E6" s="2">
        <v>11867</v>
      </c>
      <c r="F6" s="2" t="s">
        <v>12</v>
      </c>
      <c r="G6" s="2">
        <v>26899</v>
      </c>
      <c r="H6" s="2" t="s">
        <v>13</v>
      </c>
      <c r="I6">
        <v>2.15</v>
      </c>
      <c r="J6">
        <v>51.5</v>
      </c>
      <c r="K6" s="1">
        <f>DATE(2025,1,20)</f>
        <v>45677</v>
      </c>
      <c r="N6">
        <v>0</v>
      </c>
    </row>
    <row r="7" spans="1:16" x14ac:dyDescent="0.35">
      <c r="A7" s="2" t="s">
        <v>1</v>
      </c>
      <c r="B7" s="2">
        <v>721613</v>
      </c>
      <c r="C7" s="2">
        <v>447402</v>
      </c>
      <c r="D7" s="2" t="s">
        <v>11</v>
      </c>
      <c r="E7" s="2">
        <v>11867</v>
      </c>
      <c r="F7" s="2" t="s">
        <v>12</v>
      </c>
      <c r="G7" s="2">
        <v>26899</v>
      </c>
      <c r="H7" s="2" t="s">
        <v>13</v>
      </c>
      <c r="I7">
        <v>2.15</v>
      </c>
      <c r="J7">
        <v>52</v>
      </c>
      <c r="K7" s="1">
        <f>DATE(2025,1,23)</f>
        <v>45680</v>
      </c>
    </row>
    <row r="8" spans="1:16" x14ac:dyDescent="0.35">
      <c r="A8" s="2" t="s">
        <v>1</v>
      </c>
      <c r="B8" s="2">
        <v>722022</v>
      </c>
      <c r="C8" s="2">
        <v>447402</v>
      </c>
      <c r="D8" s="2" t="s">
        <v>11</v>
      </c>
      <c r="E8" s="2">
        <v>11867</v>
      </c>
      <c r="F8" s="2" t="s">
        <v>12</v>
      </c>
      <c r="G8" s="2">
        <v>26899</v>
      </c>
      <c r="H8" s="2" t="s">
        <v>13</v>
      </c>
      <c r="I8">
        <v>2.15</v>
      </c>
      <c r="J8">
        <v>51.5</v>
      </c>
      <c r="K8" s="1">
        <f>DATE(2025,1,28)</f>
        <v>45685</v>
      </c>
    </row>
    <row r="9" spans="1:16" x14ac:dyDescent="0.35">
      <c r="A9" s="2" t="s">
        <v>1</v>
      </c>
      <c r="B9" s="2">
        <v>722023</v>
      </c>
      <c r="C9" s="2">
        <v>447402</v>
      </c>
      <c r="D9" s="2" t="s">
        <v>11</v>
      </c>
      <c r="E9" s="2">
        <v>13342</v>
      </c>
      <c r="F9" s="2" t="s">
        <v>14</v>
      </c>
      <c r="G9" s="2">
        <v>26899</v>
      </c>
      <c r="H9" s="2" t="s">
        <v>13</v>
      </c>
      <c r="I9">
        <v>2.27</v>
      </c>
      <c r="J9">
        <v>53</v>
      </c>
      <c r="K9" s="1">
        <f>DATE(2025,1,24)</f>
        <v>45681</v>
      </c>
    </row>
    <row r="10" spans="1:16" x14ac:dyDescent="0.35">
      <c r="A10" s="2" t="s">
        <v>1</v>
      </c>
      <c r="B10" s="2">
        <v>722482</v>
      </c>
      <c r="C10" s="2">
        <v>447402</v>
      </c>
      <c r="D10" s="2" t="s">
        <v>11</v>
      </c>
      <c r="E10" s="2">
        <v>11867</v>
      </c>
      <c r="F10" s="2" t="s">
        <v>12</v>
      </c>
      <c r="G10" s="2">
        <v>26899</v>
      </c>
      <c r="H10" s="2" t="s">
        <v>13</v>
      </c>
      <c r="I10">
        <v>2.15</v>
      </c>
      <c r="J10">
        <v>51.5</v>
      </c>
      <c r="K10" s="1">
        <f>DATE(2025,2,3)</f>
        <v>45691</v>
      </c>
    </row>
    <row r="11" spans="1:16" x14ac:dyDescent="0.35">
      <c r="A11" s="2" t="s">
        <v>1</v>
      </c>
      <c r="B11" s="2">
        <v>722484</v>
      </c>
      <c r="C11" s="2">
        <v>447402</v>
      </c>
      <c r="D11" s="2" t="s">
        <v>11</v>
      </c>
      <c r="E11" s="2">
        <v>11867</v>
      </c>
      <c r="F11" s="2" t="s">
        <v>12</v>
      </c>
      <c r="G11" s="2">
        <v>26899</v>
      </c>
      <c r="H11" s="2" t="s">
        <v>13</v>
      </c>
      <c r="I11">
        <v>2.15</v>
      </c>
      <c r="J11">
        <v>51.5</v>
      </c>
      <c r="K11" s="1">
        <f>DATE(2025,2,6)</f>
        <v>45694</v>
      </c>
    </row>
    <row r="12" spans="1:16" x14ac:dyDescent="0.35">
      <c r="A12" s="2" t="s">
        <v>1</v>
      </c>
      <c r="B12" s="2">
        <v>723051</v>
      </c>
      <c r="C12" s="2">
        <v>447402</v>
      </c>
      <c r="D12" s="2" t="s">
        <v>11</v>
      </c>
      <c r="E12" s="2">
        <v>11867</v>
      </c>
      <c r="F12" s="2" t="s">
        <v>12</v>
      </c>
      <c r="G12" s="2">
        <v>26899</v>
      </c>
      <c r="H12" s="2" t="s">
        <v>13</v>
      </c>
      <c r="I12">
        <v>2.09</v>
      </c>
      <c r="J12">
        <v>50</v>
      </c>
      <c r="K12" s="1">
        <f>DATE(2025,2,10)</f>
        <v>45698</v>
      </c>
    </row>
    <row r="13" spans="1:16" x14ac:dyDescent="0.35">
      <c r="A13" s="2" t="s">
        <v>1</v>
      </c>
      <c r="B13" s="2">
        <v>723052</v>
      </c>
      <c r="C13" s="2">
        <v>447402</v>
      </c>
      <c r="D13" s="2" t="s">
        <v>11</v>
      </c>
      <c r="E13" s="2">
        <v>11867</v>
      </c>
      <c r="F13" s="2" t="s">
        <v>12</v>
      </c>
      <c r="G13" s="2">
        <v>26899</v>
      </c>
      <c r="H13" s="2" t="s">
        <v>13</v>
      </c>
      <c r="I13">
        <v>2.09</v>
      </c>
      <c r="J13">
        <v>48</v>
      </c>
      <c r="K13" s="1">
        <f>DATE(2025,2,12)</f>
        <v>45700</v>
      </c>
    </row>
    <row r="14" spans="1:16" x14ac:dyDescent="0.35">
      <c r="A14" s="2" t="s">
        <v>1</v>
      </c>
      <c r="B14" s="2">
        <v>723053</v>
      </c>
      <c r="C14" s="2">
        <v>447402</v>
      </c>
      <c r="D14" s="2" t="s">
        <v>11</v>
      </c>
      <c r="E14" s="2">
        <v>13342</v>
      </c>
      <c r="F14" s="2" t="s">
        <v>14</v>
      </c>
      <c r="G14" s="2">
        <v>26899</v>
      </c>
      <c r="H14" s="2" t="s">
        <v>13</v>
      </c>
      <c r="I14">
        <v>2.27</v>
      </c>
      <c r="J14">
        <v>53</v>
      </c>
      <c r="K14" s="1">
        <f>DATE(2025,2,13)</f>
        <v>45701</v>
      </c>
    </row>
    <row r="15" spans="1:16" x14ac:dyDescent="0.35">
      <c r="A15" s="2" t="s">
        <v>1</v>
      </c>
      <c r="B15" s="2">
        <v>723436</v>
      </c>
      <c r="C15" s="2">
        <v>447402</v>
      </c>
      <c r="D15" s="2" t="s">
        <v>11</v>
      </c>
      <c r="E15" s="2">
        <v>11867</v>
      </c>
      <c r="F15" s="2" t="s">
        <v>12</v>
      </c>
      <c r="G15" s="2">
        <v>26899</v>
      </c>
      <c r="H15" s="2" t="s">
        <v>13</v>
      </c>
      <c r="I15">
        <v>2.04</v>
      </c>
      <c r="J15">
        <v>48</v>
      </c>
      <c r="K15" s="1">
        <f>DATE(2025,2,18)</f>
        <v>45706</v>
      </c>
    </row>
    <row r="16" spans="1:16" x14ac:dyDescent="0.35">
      <c r="A16" s="2" t="s">
        <v>1</v>
      </c>
      <c r="B16" s="2">
        <v>723950</v>
      </c>
      <c r="C16" s="2">
        <v>447402</v>
      </c>
      <c r="D16" s="2" t="s">
        <v>11</v>
      </c>
      <c r="E16" s="2">
        <v>14600</v>
      </c>
      <c r="F16" s="2" t="s">
        <v>15</v>
      </c>
      <c r="G16" s="2">
        <v>26899</v>
      </c>
      <c r="H16" s="2" t="s">
        <v>13</v>
      </c>
      <c r="I16">
        <v>1.66</v>
      </c>
      <c r="J16">
        <v>38</v>
      </c>
      <c r="K16" s="1">
        <f>DATE(2025,2,24)</f>
        <v>45712</v>
      </c>
    </row>
    <row r="17" spans="1:11" x14ac:dyDescent="0.35">
      <c r="A17" s="2" t="s">
        <v>1</v>
      </c>
      <c r="B17" s="2">
        <v>723953</v>
      </c>
      <c r="C17" s="2">
        <v>447402</v>
      </c>
      <c r="D17" s="2" t="s">
        <v>11</v>
      </c>
      <c r="E17" s="2">
        <v>11867</v>
      </c>
      <c r="F17" s="2" t="s">
        <v>12</v>
      </c>
      <c r="G17" s="2">
        <v>26899</v>
      </c>
      <c r="H17" s="2" t="s">
        <v>13</v>
      </c>
      <c r="I17">
        <v>1.91</v>
      </c>
      <c r="J17">
        <v>46</v>
      </c>
      <c r="K17" s="1">
        <f>DATE(2025,2,25)</f>
        <v>45713</v>
      </c>
    </row>
    <row r="18" spans="1:11" x14ac:dyDescent="0.35">
      <c r="A18" s="2" t="s">
        <v>1</v>
      </c>
      <c r="B18" s="2">
        <v>723954</v>
      </c>
      <c r="C18" s="2">
        <v>447402</v>
      </c>
      <c r="D18" s="2" t="s">
        <v>11</v>
      </c>
      <c r="E18" s="2">
        <v>11867</v>
      </c>
      <c r="F18" s="2" t="s">
        <v>12</v>
      </c>
      <c r="G18" s="2">
        <v>26899</v>
      </c>
      <c r="H18" s="2" t="s">
        <v>13</v>
      </c>
      <c r="I18">
        <v>1.91</v>
      </c>
      <c r="J18">
        <v>47</v>
      </c>
      <c r="K18" s="1">
        <f>DATE(2025,2,27)</f>
        <v>45715</v>
      </c>
    </row>
    <row r="19" spans="1:11" x14ac:dyDescent="0.35">
      <c r="A19" s="2" t="s">
        <v>1</v>
      </c>
      <c r="B19" s="2">
        <v>724324</v>
      </c>
      <c r="C19" s="2">
        <v>447402</v>
      </c>
      <c r="D19" s="2" t="s">
        <v>11</v>
      </c>
      <c r="E19" s="2">
        <v>11867</v>
      </c>
      <c r="F19" s="2" t="s">
        <v>12</v>
      </c>
      <c r="G19" s="2">
        <v>26899</v>
      </c>
      <c r="H19" s="2" t="s">
        <v>13</v>
      </c>
      <c r="I19">
        <v>1.91</v>
      </c>
      <c r="J19">
        <v>46.5</v>
      </c>
      <c r="K19" s="1">
        <f>DATE(2025,3,4)</f>
        <v>45720</v>
      </c>
    </row>
    <row r="20" spans="1:11" x14ac:dyDescent="0.35">
      <c r="A20" s="2" t="s">
        <v>1</v>
      </c>
      <c r="B20" s="2">
        <v>724325</v>
      </c>
      <c r="C20" s="2">
        <v>447402</v>
      </c>
      <c r="D20" s="2" t="s">
        <v>11</v>
      </c>
      <c r="E20" s="2">
        <v>11867</v>
      </c>
      <c r="F20" s="2" t="s">
        <v>12</v>
      </c>
      <c r="G20" s="2">
        <v>26899</v>
      </c>
      <c r="H20" s="2" t="s">
        <v>13</v>
      </c>
      <c r="I20">
        <v>1.91</v>
      </c>
      <c r="J20">
        <v>45</v>
      </c>
      <c r="K20" s="1">
        <f>DATE(2025,3,5)</f>
        <v>45721</v>
      </c>
    </row>
    <row r="21" spans="1:11" x14ac:dyDescent="0.35">
      <c r="A21" s="2" t="s">
        <v>1</v>
      </c>
      <c r="B21" s="2">
        <v>724326</v>
      </c>
      <c r="C21" s="2">
        <v>447402</v>
      </c>
      <c r="D21" s="2" t="s">
        <v>11</v>
      </c>
      <c r="E21" s="2">
        <v>13342</v>
      </c>
      <c r="F21" s="2" t="s">
        <v>14</v>
      </c>
      <c r="G21" s="2">
        <v>26899</v>
      </c>
      <c r="H21" s="2" t="s">
        <v>13</v>
      </c>
      <c r="I21">
        <v>2.2799999999999998</v>
      </c>
      <c r="J21">
        <v>54.5</v>
      </c>
      <c r="K21" s="1">
        <f>DATE(2025,3,6)</f>
        <v>45722</v>
      </c>
    </row>
    <row r="22" spans="1:11" x14ac:dyDescent="0.35">
      <c r="A22" s="2" t="s">
        <v>1</v>
      </c>
      <c r="B22" s="2">
        <v>724959</v>
      </c>
      <c r="C22" s="2">
        <v>447402</v>
      </c>
      <c r="D22" s="2" t="s">
        <v>11</v>
      </c>
      <c r="E22" s="2">
        <v>14600</v>
      </c>
      <c r="F22" s="2" t="s">
        <v>15</v>
      </c>
      <c r="G22" s="2">
        <v>26899</v>
      </c>
      <c r="H22" s="2" t="s">
        <v>13</v>
      </c>
      <c r="I22">
        <v>1.43</v>
      </c>
      <c r="J22">
        <v>33.5</v>
      </c>
      <c r="K22" s="1">
        <f>DATE(2025,3,10)</f>
        <v>45726</v>
      </c>
    </row>
    <row r="23" spans="1:11" x14ac:dyDescent="0.35">
      <c r="A23" s="2" t="s">
        <v>1</v>
      </c>
      <c r="B23" s="2">
        <v>724961</v>
      </c>
      <c r="C23" s="2">
        <v>447402</v>
      </c>
      <c r="D23" s="2" t="s">
        <v>11</v>
      </c>
      <c r="E23" s="2">
        <v>11867</v>
      </c>
      <c r="F23" s="2" t="s">
        <v>12</v>
      </c>
      <c r="G23" s="2">
        <v>26899</v>
      </c>
      <c r="H23" s="2" t="s">
        <v>13</v>
      </c>
      <c r="I23">
        <v>1.91</v>
      </c>
      <c r="J23">
        <v>45.5</v>
      </c>
      <c r="K23" s="1">
        <f>DATE(2025,3,11)</f>
        <v>45727</v>
      </c>
    </row>
    <row r="24" spans="1:11" x14ac:dyDescent="0.35">
      <c r="A24" s="2" t="s">
        <v>1</v>
      </c>
      <c r="B24" s="2">
        <v>724962</v>
      </c>
      <c r="C24" s="2">
        <v>447402</v>
      </c>
      <c r="D24" s="2" t="s">
        <v>11</v>
      </c>
      <c r="E24" s="2">
        <v>11867</v>
      </c>
      <c r="F24" s="2" t="s">
        <v>12</v>
      </c>
      <c r="G24" s="2">
        <v>26899</v>
      </c>
      <c r="H24" s="2" t="s">
        <v>13</v>
      </c>
      <c r="I24">
        <v>1.91</v>
      </c>
      <c r="J24">
        <v>47</v>
      </c>
      <c r="K24" s="1">
        <f>DATE(2025,3,13)</f>
        <v>45729</v>
      </c>
    </row>
    <row r="25" spans="1:11" x14ac:dyDescent="0.35">
      <c r="A25" s="2" t="s">
        <v>1</v>
      </c>
      <c r="B25" s="2">
        <v>725382</v>
      </c>
      <c r="C25" s="2">
        <v>447402</v>
      </c>
      <c r="D25" s="2" t="s">
        <v>11</v>
      </c>
      <c r="E25" s="2">
        <v>11867</v>
      </c>
      <c r="F25" s="2" t="s">
        <v>12</v>
      </c>
      <c r="G25" s="2">
        <v>26899</v>
      </c>
      <c r="H25" s="2" t="s">
        <v>13</v>
      </c>
      <c r="I25">
        <v>1.05</v>
      </c>
      <c r="J25">
        <v>26</v>
      </c>
      <c r="K25" s="1">
        <f>DATE(2025,3,18)</f>
        <v>45734</v>
      </c>
    </row>
    <row r="26" spans="1:11" x14ac:dyDescent="0.35">
      <c r="A26" s="2" t="s">
        <v>1</v>
      </c>
      <c r="B26" s="2">
        <v>725383</v>
      </c>
      <c r="C26" s="2">
        <v>447402</v>
      </c>
      <c r="D26" s="2" t="s">
        <v>11</v>
      </c>
      <c r="E26" s="2">
        <v>11867</v>
      </c>
      <c r="F26" s="2" t="s">
        <v>12</v>
      </c>
      <c r="G26" s="2">
        <v>26899</v>
      </c>
      <c r="H26" s="2" t="s">
        <v>13</v>
      </c>
      <c r="I26">
        <v>1.05</v>
      </c>
      <c r="J26">
        <v>25</v>
      </c>
      <c r="K26" s="1">
        <f>DATE(2025,3,21)</f>
        <v>45737</v>
      </c>
    </row>
    <row r="27" spans="1:11" x14ac:dyDescent="0.35">
      <c r="A27" s="2" t="s">
        <v>1</v>
      </c>
      <c r="B27" s="2">
        <v>725385</v>
      </c>
      <c r="C27" s="2">
        <v>447402</v>
      </c>
      <c r="D27" s="2" t="s">
        <v>11</v>
      </c>
      <c r="E27" s="2">
        <v>14600</v>
      </c>
      <c r="F27" s="2" t="s">
        <v>15</v>
      </c>
      <c r="G27" s="2">
        <v>26899</v>
      </c>
      <c r="H27" s="2" t="s">
        <v>13</v>
      </c>
      <c r="I27">
        <v>1.99</v>
      </c>
      <c r="J27">
        <v>48.5</v>
      </c>
      <c r="K27" s="1">
        <f>DATE(2025,3,20)</f>
        <v>45736</v>
      </c>
    </row>
    <row r="28" spans="1:11" x14ac:dyDescent="0.35">
      <c r="A28" s="2" t="s">
        <v>1</v>
      </c>
      <c r="B28" s="2">
        <v>725885</v>
      </c>
      <c r="C28" s="2">
        <v>447402</v>
      </c>
      <c r="D28" s="2" t="s">
        <v>11</v>
      </c>
      <c r="E28" s="2">
        <v>11867</v>
      </c>
      <c r="F28" s="2" t="s">
        <v>12</v>
      </c>
      <c r="G28" s="2">
        <v>26899</v>
      </c>
      <c r="H28" s="2" t="s">
        <v>13</v>
      </c>
      <c r="I28">
        <v>1.05</v>
      </c>
      <c r="J28">
        <v>24.5</v>
      </c>
      <c r="K28" s="1">
        <f>DATE(2025,3,25)</f>
        <v>45741</v>
      </c>
    </row>
    <row r="29" spans="1:11" x14ac:dyDescent="0.35">
      <c r="A29" s="2" t="s">
        <v>1</v>
      </c>
      <c r="B29" s="2">
        <v>725886</v>
      </c>
      <c r="C29" s="2">
        <v>447402</v>
      </c>
      <c r="D29" s="2" t="s">
        <v>11</v>
      </c>
      <c r="E29" s="2">
        <v>11867</v>
      </c>
      <c r="F29" s="2" t="s">
        <v>12</v>
      </c>
      <c r="G29" s="2">
        <v>26899</v>
      </c>
      <c r="H29" s="2" t="s">
        <v>13</v>
      </c>
      <c r="I29">
        <v>1.05</v>
      </c>
      <c r="J29">
        <v>24.5</v>
      </c>
      <c r="K29" s="1">
        <f>DATE(2025,3,27)</f>
        <v>45743</v>
      </c>
    </row>
    <row r="30" spans="1:11" x14ac:dyDescent="0.35">
      <c r="A30" s="2" t="s">
        <v>1</v>
      </c>
      <c r="B30" s="2">
        <v>725887</v>
      </c>
      <c r="C30" s="2">
        <v>447402</v>
      </c>
      <c r="D30" s="2" t="s">
        <v>11</v>
      </c>
      <c r="E30" s="2">
        <v>14600</v>
      </c>
      <c r="F30" s="2" t="s">
        <v>15</v>
      </c>
      <c r="G30" s="2">
        <v>26899</v>
      </c>
      <c r="H30" s="2" t="s">
        <v>13</v>
      </c>
      <c r="I30">
        <v>1.99</v>
      </c>
      <c r="J30">
        <v>48</v>
      </c>
      <c r="K30" s="1">
        <f>DATE(2025,3,24)</f>
        <v>45740</v>
      </c>
    </row>
    <row r="31" spans="1:11" x14ac:dyDescent="0.35">
      <c r="A31" s="2" t="s">
        <v>1</v>
      </c>
      <c r="B31" s="2">
        <v>726195</v>
      </c>
      <c r="C31" s="2">
        <v>447402</v>
      </c>
      <c r="D31" s="2" t="s">
        <v>11</v>
      </c>
      <c r="E31" s="2">
        <v>11867</v>
      </c>
      <c r="F31" s="2" t="s">
        <v>12</v>
      </c>
      <c r="G31" s="2">
        <v>26899</v>
      </c>
      <c r="H31" s="2" t="s">
        <v>13</v>
      </c>
      <c r="I31">
        <v>1.05</v>
      </c>
      <c r="J31">
        <v>23.5</v>
      </c>
      <c r="K31" s="1">
        <f>DATE(2025,4,4)</f>
        <v>45751</v>
      </c>
    </row>
    <row r="32" spans="1:11" x14ac:dyDescent="0.35">
      <c r="A32" s="2" t="s">
        <v>1</v>
      </c>
      <c r="B32" s="2">
        <v>726196</v>
      </c>
      <c r="C32" s="2">
        <v>447402</v>
      </c>
      <c r="D32" s="2" t="s">
        <v>11</v>
      </c>
      <c r="E32" s="2">
        <v>13342</v>
      </c>
      <c r="F32" s="2" t="s">
        <v>14</v>
      </c>
      <c r="G32" s="2">
        <v>26899</v>
      </c>
      <c r="H32" s="2" t="s">
        <v>13</v>
      </c>
      <c r="I32">
        <v>1.81</v>
      </c>
      <c r="J32">
        <v>43</v>
      </c>
      <c r="K32" s="1">
        <f>DATE(2025,4,3)</f>
        <v>45750</v>
      </c>
    </row>
    <row r="33" spans="1:11" x14ac:dyDescent="0.35">
      <c r="A33" s="2" t="s">
        <v>1</v>
      </c>
      <c r="B33" s="2">
        <v>726533</v>
      </c>
      <c r="C33" s="2">
        <v>447402</v>
      </c>
      <c r="D33" s="2" t="s">
        <v>11</v>
      </c>
      <c r="E33" s="2">
        <v>11867</v>
      </c>
      <c r="F33" s="2" t="s">
        <v>12</v>
      </c>
      <c r="G33" s="2">
        <v>26899</v>
      </c>
      <c r="H33" s="2" t="s">
        <v>13</v>
      </c>
      <c r="I33">
        <v>1.05</v>
      </c>
      <c r="J33">
        <v>25</v>
      </c>
      <c r="K33" s="1">
        <f>DATE(2025,4,1)</f>
        <v>45748</v>
      </c>
    </row>
    <row r="34" spans="1:11" x14ac:dyDescent="0.35">
      <c r="A34" s="2" t="s">
        <v>1</v>
      </c>
      <c r="B34" s="2">
        <v>726727</v>
      </c>
      <c r="C34" s="2">
        <v>447402</v>
      </c>
      <c r="D34" s="2" t="s">
        <v>11</v>
      </c>
      <c r="E34" s="2">
        <v>11867</v>
      </c>
      <c r="F34" s="2" t="s">
        <v>12</v>
      </c>
      <c r="G34" s="2">
        <v>26899</v>
      </c>
      <c r="H34" s="2" t="s">
        <v>13</v>
      </c>
      <c r="I34">
        <v>1.05</v>
      </c>
      <c r="J34">
        <v>24</v>
      </c>
      <c r="K34" s="1">
        <f>DATE(2025,4,8)</f>
        <v>45755</v>
      </c>
    </row>
    <row r="35" spans="1:11" x14ac:dyDescent="0.35">
      <c r="A35" s="2" t="s">
        <v>1</v>
      </c>
      <c r="B35" s="2">
        <v>726728</v>
      </c>
      <c r="C35" s="2">
        <v>447402</v>
      </c>
      <c r="D35" s="2" t="s">
        <v>11</v>
      </c>
      <c r="E35" s="2">
        <v>11867</v>
      </c>
      <c r="F35" s="2" t="s">
        <v>12</v>
      </c>
      <c r="G35" s="2">
        <v>26899</v>
      </c>
      <c r="H35" s="2" t="s">
        <v>13</v>
      </c>
      <c r="I35">
        <v>1.05</v>
      </c>
      <c r="J35">
        <v>25.32</v>
      </c>
      <c r="K35" s="1">
        <f>DATE(2025,4,11)</f>
        <v>45758</v>
      </c>
    </row>
    <row r="36" spans="1:11" x14ac:dyDescent="0.35">
      <c r="A36" s="2" t="s">
        <v>1</v>
      </c>
      <c r="B36" s="2">
        <v>726729</v>
      </c>
      <c r="C36" s="2">
        <v>447402</v>
      </c>
      <c r="D36" s="2" t="s">
        <v>11</v>
      </c>
      <c r="E36" s="2">
        <v>14600</v>
      </c>
      <c r="F36" s="2" t="s">
        <v>15</v>
      </c>
      <c r="G36" s="2">
        <v>26899</v>
      </c>
      <c r="H36" s="2" t="s">
        <v>13</v>
      </c>
      <c r="I36">
        <v>1.99</v>
      </c>
      <c r="J36">
        <v>47.5</v>
      </c>
      <c r="K36" s="1">
        <f>DATE(2025,4,9)</f>
        <v>45756</v>
      </c>
    </row>
    <row r="37" spans="1:11" x14ac:dyDescent="0.35">
      <c r="A37" s="2" t="s">
        <v>1</v>
      </c>
      <c r="B37" s="2">
        <v>727270</v>
      </c>
      <c r="C37" s="2">
        <v>447402</v>
      </c>
      <c r="D37" s="2" t="s">
        <v>11</v>
      </c>
      <c r="E37" s="2">
        <v>11867</v>
      </c>
      <c r="F37" s="2" t="s">
        <v>12</v>
      </c>
      <c r="G37" s="2">
        <v>26899</v>
      </c>
      <c r="H37" s="2" t="s">
        <v>13</v>
      </c>
      <c r="I37">
        <v>1.05</v>
      </c>
      <c r="J37">
        <v>25</v>
      </c>
      <c r="K37" s="1">
        <f>DATE(2025,4,15)</f>
        <v>45762</v>
      </c>
    </row>
    <row r="38" spans="1:11" x14ac:dyDescent="0.35">
      <c r="A38" s="2" t="s">
        <v>1</v>
      </c>
      <c r="B38" s="2">
        <v>727271</v>
      </c>
      <c r="C38" s="2">
        <v>447402</v>
      </c>
      <c r="D38" s="2" t="s">
        <v>11</v>
      </c>
      <c r="E38" s="2">
        <v>11867</v>
      </c>
      <c r="F38" s="2" t="s">
        <v>12</v>
      </c>
      <c r="G38" s="2">
        <v>26899</v>
      </c>
      <c r="H38" s="2" t="s">
        <v>13</v>
      </c>
      <c r="I38">
        <v>1.05</v>
      </c>
      <c r="J38">
        <v>24</v>
      </c>
      <c r="K38" s="1">
        <f>DATE(2025,4,17)</f>
        <v>45764</v>
      </c>
    </row>
    <row r="39" spans="1:11" x14ac:dyDescent="0.35">
      <c r="A39" s="2" t="s">
        <v>1</v>
      </c>
      <c r="B39" s="2">
        <v>727671</v>
      </c>
      <c r="C39" s="2">
        <v>447402</v>
      </c>
      <c r="D39" s="2" t="s">
        <v>11</v>
      </c>
      <c r="E39" s="2">
        <v>11867</v>
      </c>
      <c r="F39" s="2" t="s">
        <v>12</v>
      </c>
      <c r="G39" s="2">
        <v>26899</v>
      </c>
      <c r="H39" s="2" t="s">
        <v>13</v>
      </c>
      <c r="I39">
        <v>1.05</v>
      </c>
      <c r="J39">
        <v>26.5</v>
      </c>
      <c r="K39" s="1">
        <f>DATE(2025,4,21)</f>
        <v>45768</v>
      </c>
    </row>
    <row r="40" spans="1:11" x14ac:dyDescent="0.35">
      <c r="A40" s="2" t="s">
        <v>1</v>
      </c>
      <c r="B40" s="2">
        <v>727673</v>
      </c>
      <c r="C40" s="2">
        <v>447402</v>
      </c>
      <c r="D40" s="2" t="s">
        <v>11</v>
      </c>
      <c r="E40" s="2">
        <v>11867</v>
      </c>
      <c r="F40" s="2" t="s">
        <v>12</v>
      </c>
      <c r="G40" s="2">
        <v>26899</v>
      </c>
      <c r="H40" s="2" t="s">
        <v>13</v>
      </c>
      <c r="I40">
        <v>1.05</v>
      </c>
      <c r="J40">
        <v>24</v>
      </c>
      <c r="K40" s="1">
        <f>DATE(2025,4,25)</f>
        <v>45772</v>
      </c>
    </row>
    <row r="41" spans="1:11" x14ac:dyDescent="0.35">
      <c r="A41" s="2" t="s">
        <v>1</v>
      </c>
      <c r="B41" s="2">
        <v>727681</v>
      </c>
      <c r="C41" s="2">
        <v>447402</v>
      </c>
      <c r="D41" s="2" t="s">
        <v>11</v>
      </c>
      <c r="E41" s="2">
        <v>14600</v>
      </c>
      <c r="F41" s="2" t="s">
        <v>15</v>
      </c>
      <c r="G41" s="2">
        <v>26899</v>
      </c>
      <c r="H41" s="2" t="s">
        <v>13</v>
      </c>
      <c r="I41">
        <v>1.99</v>
      </c>
      <c r="J41">
        <v>47.5</v>
      </c>
      <c r="K41" s="1">
        <f>DATE(2025,4,24)</f>
        <v>45771</v>
      </c>
    </row>
    <row r="42" spans="1:11" x14ac:dyDescent="0.35">
      <c r="A42" s="2" t="s">
        <v>1</v>
      </c>
      <c r="B42" s="2">
        <v>728126</v>
      </c>
      <c r="C42" s="2">
        <v>447402</v>
      </c>
      <c r="D42" s="2" t="s">
        <v>11</v>
      </c>
      <c r="E42" s="2">
        <v>11867</v>
      </c>
      <c r="F42" s="2" t="s">
        <v>12</v>
      </c>
      <c r="G42" s="2">
        <v>26899</v>
      </c>
      <c r="H42" s="2" t="s">
        <v>13</v>
      </c>
      <c r="I42">
        <v>1.05</v>
      </c>
      <c r="J42">
        <v>24</v>
      </c>
      <c r="K42" s="1">
        <f>DATE(2025,4,29)</f>
        <v>45776</v>
      </c>
    </row>
    <row r="43" spans="1:11" x14ac:dyDescent="0.35">
      <c r="A43" s="2" t="s">
        <v>1</v>
      </c>
      <c r="B43" s="2">
        <v>728129</v>
      </c>
      <c r="C43" s="2">
        <v>447402</v>
      </c>
      <c r="D43" s="2" t="s">
        <v>11</v>
      </c>
      <c r="E43" s="2">
        <v>11867</v>
      </c>
      <c r="F43" s="2" t="s">
        <v>12</v>
      </c>
      <c r="G43" s="2">
        <v>26899</v>
      </c>
      <c r="H43" s="2" t="s">
        <v>13</v>
      </c>
      <c r="I43">
        <v>0.55000000000000004</v>
      </c>
      <c r="J43">
        <v>12</v>
      </c>
      <c r="K43" s="1">
        <f>DATE(2025,5,1)</f>
        <v>45778</v>
      </c>
    </row>
    <row r="44" spans="1:11" x14ac:dyDescent="0.35">
      <c r="A44" s="2" t="s">
        <v>1</v>
      </c>
      <c r="B44" s="2">
        <v>728131</v>
      </c>
      <c r="C44" s="2">
        <v>447402</v>
      </c>
      <c r="D44" s="2" t="s">
        <v>11</v>
      </c>
      <c r="E44" s="2">
        <v>14600</v>
      </c>
      <c r="F44" s="2" t="s">
        <v>15</v>
      </c>
      <c r="G44" s="2">
        <v>26899</v>
      </c>
      <c r="H44" s="2" t="s">
        <v>13</v>
      </c>
      <c r="I44">
        <v>2.02</v>
      </c>
      <c r="J44">
        <v>48.5</v>
      </c>
      <c r="K44" s="1">
        <f>DATE(2025,5,2)</f>
        <v>45779</v>
      </c>
    </row>
    <row r="45" spans="1:11" x14ac:dyDescent="0.35">
      <c r="A45" s="2" t="s">
        <v>1</v>
      </c>
      <c r="B45" s="2">
        <v>728644</v>
      </c>
      <c r="C45" s="2">
        <v>447402</v>
      </c>
      <c r="D45" s="2" t="s">
        <v>11</v>
      </c>
      <c r="E45" s="2">
        <v>11867</v>
      </c>
      <c r="F45" s="2" t="s">
        <v>12</v>
      </c>
      <c r="G45" s="2">
        <v>26899</v>
      </c>
      <c r="H45" s="2" t="s">
        <v>13</v>
      </c>
      <c r="I45">
        <v>0.55000000000000004</v>
      </c>
      <c r="J45">
        <v>13.5</v>
      </c>
      <c r="K45" s="1">
        <f>DATE(2025,5,6)</f>
        <v>45783</v>
      </c>
    </row>
    <row r="46" spans="1:11" x14ac:dyDescent="0.35">
      <c r="A46" s="2" t="s">
        <v>1</v>
      </c>
      <c r="B46" s="2">
        <v>728646</v>
      </c>
      <c r="C46" s="2">
        <v>447402</v>
      </c>
      <c r="D46" s="2" t="s">
        <v>11</v>
      </c>
      <c r="E46" s="2">
        <v>11867</v>
      </c>
      <c r="F46" s="2" t="s">
        <v>12</v>
      </c>
      <c r="G46" s="2">
        <v>26899</v>
      </c>
      <c r="H46" s="2" t="s">
        <v>13</v>
      </c>
      <c r="I46">
        <v>0.55000000000000004</v>
      </c>
      <c r="J46">
        <v>13</v>
      </c>
      <c r="K46" s="1">
        <f>DATE(2025,5,7)</f>
        <v>45784</v>
      </c>
    </row>
    <row r="47" spans="1:11" x14ac:dyDescent="0.35">
      <c r="A47" s="2" t="s">
        <v>1</v>
      </c>
      <c r="B47" s="2">
        <v>728647</v>
      </c>
      <c r="C47" s="2">
        <v>447402</v>
      </c>
      <c r="D47" s="2" t="s">
        <v>11</v>
      </c>
      <c r="E47" s="2">
        <v>13342</v>
      </c>
      <c r="F47" s="2" t="s">
        <v>14</v>
      </c>
      <c r="G47" s="2">
        <v>26899</v>
      </c>
      <c r="H47" s="2" t="s">
        <v>13</v>
      </c>
      <c r="I47">
        <v>1.89</v>
      </c>
      <c r="J47">
        <v>45.5</v>
      </c>
      <c r="K47" s="1">
        <f>DATE(2025,5,7)</f>
        <v>45784</v>
      </c>
    </row>
    <row r="48" spans="1:11" x14ac:dyDescent="0.35">
      <c r="A48" s="2" t="s">
        <v>1</v>
      </c>
      <c r="B48" s="2">
        <v>729109</v>
      </c>
      <c r="C48" s="2">
        <v>447402</v>
      </c>
      <c r="D48" s="2" t="s">
        <v>11</v>
      </c>
      <c r="E48" s="2">
        <v>14600</v>
      </c>
      <c r="F48" s="2" t="s">
        <v>15</v>
      </c>
      <c r="G48" s="2">
        <v>26899</v>
      </c>
      <c r="H48" s="2" t="s">
        <v>13</v>
      </c>
      <c r="I48">
        <v>2.02</v>
      </c>
      <c r="J48">
        <v>48</v>
      </c>
      <c r="K48" s="1">
        <f>DATE(2025,5,12)</f>
        <v>45789</v>
      </c>
    </row>
    <row r="49" spans="1:11" x14ac:dyDescent="0.35">
      <c r="A49" s="2" t="s">
        <v>1</v>
      </c>
      <c r="B49" s="2">
        <v>729121</v>
      </c>
      <c r="C49" s="2">
        <v>447402</v>
      </c>
      <c r="D49" s="2" t="s">
        <v>11</v>
      </c>
      <c r="E49" s="2">
        <v>11867</v>
      </c>
      <c r="F49" s="2" t="s">
        <v>12</v>
      </c>
      <c r="G49" s="2">
        <v>26899</v>
      </c>
      <c r="H49" s="2" t="s">
        <v>13</v>
      </c>
      <c r="I49">
        <v>0.55000000000000004</v>
      </c>
      <c r="J49">
        <v>12.5</v>
      </c>
      <c r="K49" s="1">
        <f>DATE(2025,5,12)</f>
        <v>45789</v>
      </c>
    </row>
    <row r="50" spans="1:11" x14ac:dyDescent="0.35">
      <c r="A50" s="2" t="s">
        <v>1</v>
      </c>
      <c r="B50" s="2">
        <v>729123</v>
      </c>
      <c r="C50" s="2">
        <v>447402</v>
      </c>
      <c r="D50" s="2" t="s">
        <v>11</v>
      </c>
      <c r="E50" s="2">
        <v>11867</v>
      </c>
      <c r="F50" s="2" t="s">
        <v>12</v>
      </c>
      <c r="G50" s="2">
        <v>26899</v>
      </c>
      <c r="H50" s="2" t="s">
        <v>13</v>
      </c>
      <c r="I50">
        <v>0.55000000000000004</v>
      </c>
      <c r="J50">
        <v>12</v>
      </c>
      <c r="K50" s="1">
        <f>DATE(2025,5,16)</f>
        <v>45793</v>
      </c>
    </row>
    <row r="51" spans="1:11" x14ac:dyDescent="0.35">
      <c r="A51" s="2" t="s">
        <v>1</v>
      </c>
      <c r="B51" s="2">
        <v>729610</v>
      </c>
      <c r="C51" s="2">
        <v>447402</v>
      </c>
      <c r="D51" s="2" t="s">
        <v>11</v>
      </c>
      <c r="E51" s="2">
        <v>11867</v>
      </c>
      <c r="F51" s="2" t="s">
        <v>12</v>
      </c>
      <c r="G51" s="2">
        <v>26899</v>
      </c>
      <c r="H51" s="2" t="s">
        <v>13</v>
      </c>
      <c r="I51">
        <v>0.55000000000000004</v>
      </c>
      <c r="J51">
        <v>12</v>
      </c>
      <c r="K51" s="1">
        <f>DATE(2025,5,20)</f>
        <v>45797</v>
      </c>
    </row>
    <row r="52" spans="1:11" x14ac:dyDescent="0.35">
      <c r="A52" s="2" t="s">
        <v>1</v>
      </c>
      <c r="B52" s="2">
        <v>729612</v>
      </c>
      <c r="C52" s="2">
        <v>447402</v>
      </c>
      <c r="D52" s="2" t="s">
        <v>11</v>
      </c>
      <c r="E52" s="2">
        <v>11867</v>
      </c>
      <c r="F52" s="2" t="s">
        <v>12</v>
      </c>
      <c r="G52" s="2">
        <v>26899</v>
      </c>
      <c r="H52" s="2" t="s">
        <v>13</v>
      </c>
      <c r="I52">
        <v>0.55000000000000004</v>
      </c>
      <c r="J52">
        <v>12</v>
      </c>
      <c r="K52" s="1">
        <f>DATE(2025,5,22)</f>
        <v>45799</v>
      </c>
    </row>
    <row r="53" spans="1:11" x14ac:dyDescent="0.35">
      <c r="A53" s="2" t="s">
        <v>1</v>
      </c>
      <c r="B53" s="2">
        <v>729613</v>
      </c>
      <c r="C53" s="2">
        <v>447402</v>
      </c>
      <c r="D53" s="2" t="s">
        <v>11</v>
      </c>
      <c r="E53" s="2">
        <v>14600</v>
      </c>
      <c r="F53" s="2" t="s">
        <v>15</v>
      </c>
      <c r="G53" s="2">
        <v>26899</v>
      </c>
      <c r="H53" s="2" t="s">
        <v>13</v>
      </c>
      <c r="I53">
        <v>2.02</v>
      </c>
      <c r="J53">
        <v>48</v>
      </c>
      <c r="K53" s="1">
        <f>DATE(2025,5,22)</f>
        <v>45799</v>
      </c>
    </row>
    <row r="54" spans="1:11" x14ac:dyDescent="0.35">
      <c r="A54" s="2" t="s">
        <v>1</v>
      </c>
      <c r="B54" s="2">
        <v>729828</v>
      </c>
      <c r="C54" s="2">
        <v>447402</v>
      </c>
      <c r="D54" s="2" t="s">
        <v>11</v>
      </c>
      <c r="E54" s="2">
        <v>11867</v>
      </c>
      <c r="F54" s="2" t="s">
        <v>12</v>
      </c>
      <c r="G54" s="2">
        <v>26899</v>
      </c>
      <c r="H54" s="2" t="s">
        <v>13</v>
      </c>
      <c r="I54">
        <v>0.55000000000000004</v>
      </c>
      <c r="J54">
        <v>12</v>
      </c>
      <c r="K54" s="1">
        <f>DATE(2025,5,27)</f>
        <v>45804</v>
      </c>
    </row>
    <row r="55" spans="1:11" x14ac:dyDescent="0.35">
      <c r="A55" s="2" t="s">
        <v>1</v>
      </c>
      <c r="B55" s="2">
        <v>729829</v>
      </c>
      <c r="C55" s="2">
        <v>447402</v>
      </c>
      <c r="D55" s="2" t="s">
        <v>11</v>
      </c>
      <c r="E55" s="2">
        <v>11867</v>
      </c>
      <c r="F55" s="2" t="s">
        <v>12</v>
      </c>
      <c r="G55" s="2">
        <v>26899</v>
      </c>
      <c r="H55" s="2" t="s">
        <v>13</v>
      </c>
      <c r="I55">
        <v>0.55000000000000004</v>
      </c>
      <c r="J55">
        <v>13</v>
      </c>
      <c r="K55" s="1">
        <f>DATE(2025,5,29)</f>
        <v>45806</v>
      </c>
    </row>
    <row r="56" spans="1:11" x14ac:dyDescent="0.35">
      <c r="A56" s="2" t="s">
        <v>1</v>
      </c>
      <c r="B56" s="2">
        <v>730602</v>
      </c>
      <c r="C56" s="2">
        <v>447402</v>
      </c>
      <c r="D56" s="2" t="s">
        <v>11</v>
      </c>
      <c r="E56" s="2">
        <v>11867</v>
      </c>
      <c r="F56" s="2" t="s">
        <v>12</v>
      </c>
      <c r="G56" s="2">
        <v>26899</v>
      </c>
      <c r="H56" s="2" t="s">
        <v>13</v>
      </c>
      <c r="I56">
        <v>0.55000000000000004</v>
      </c>
      <c r="J56">
        <v>12.5</v>
      </c>
      <c r="K56" s="1">
        <f>DATE(2025,6,2)</f>
        <v>45810</v>
      </c>
    </row>
    <row r="57" spans="1:11" x14ac:dyDescent="0.35">
      <c r="A57" s="2" t="s">
        <v>1</v>
      </c>
      <c r="B57" s="2">
        <v>730603</v>
      </c>
      <c r="C57" s="2">
        <v>447402</v>
      </c>
      <c r="D57" s="2" t="s">
        <v>11</v>
      </c>
      <c r="E57" s="2">
        <v>11867</v>
      </c>
      <c r="F57" s="2" t="s">
        <v>12</v>
      </c>
      <c r="G57" s="2">
        <v>26899</v>
      </c>
      <c r="H57" s="2" t="s">
        <v>13</v>
      </c>
      <c r="I57">
        <v>0.55000000000000004</v>
      </c>
      <c r="J57">
        <v>12</v>
      </c>
      <c r="K57" s="1">
        <f>DATE(2025,6,6)</f>
        <v>45814</v>
      </c>
    </row>
    <row r="58" spans="1:11" x14ac:dyDescent="0.35">
      <c r="A58" s="2" t="s">
        <v>1</v>
      </c>
      <c r="B58" s="2">
        <v>730604</v>
      </c>
      <c r="C58" s="2">
        <v>447402</v>
      </c>
      <c r="D58" s="2" t="s">
        <v>11</v>
      </c>
      <c r="E58" s="2">
        <v>14600</v>
      </c>
      <c r="F58" s="2" t="s">
        <v>15</v>
      </c>
      <c r="G58" s="2">
        <v>26899</v>
      </c>
      <c r="H58" s="2" t="s">
        <v>13</v>
      </c>
      <c r="I58">
        <v>2.02</v>
      </c>
      <c r="J58">
        <v>48</v>
      </c>
      <c r="K58" s="1">
        <f>DATE(2025,6,5)</f>
        <v>45813</v>
      </c>
    </row>
    <row r="59" spans="1:11" x14ac:dyDescent="0.35">
      <c r="A59" s="2" t="s">
        <v>1</v>
      </c>
      <c r="B59" s="2">
        <v>730775</v>
      </c>
      <c r="C59" s="2">
        <v>447402</v>
      </c>
      <c r="D59" s="2" t="s">
        <v>11</v>
      </c>
      <c r="E59" s="2">
        <v>11867</v>
      </c>
      <c r="F59" s="2" t="s">
        <v>12</v>
      </c>
      <c r="G59" s="2">
        <v>26899</v>
      </c>
      <c r="H59" s="2" t="s">
        <v>13</v>
      </c>
      <c r="I59">
        <v>0.55000000000000004</v>
      </c>
      <c r="J59">
        <v>13</v>
      </c>
      <c r="K59" s="1">
        <f>DATE(2025,6,11)</f>
        <v>45819</v>
      </c>
    </row>
    <row r="60" spans="1:11" x14ac:dyDescent="0.35">
      <c r="A60" s="2" t="s">
        <v>1</v>
      </c>
      <c r="B60" s="2">
        <v>731295</v>
      </c>
      <c r="C60" s="2">
        <v>447402</v>
      </c>
      <c r="D60" s="2" t="s">
        <v>11</v>
      </c>
      <c r="E60" s="2">
        <v>14600</v>
      </c>
      <c r="F60" s="2" t="s">
        <v>15</v>
      </c>
      <c r="G60" s="2">
        <v>26899</v>
      </c>
      <c r="H60" s="2" t="s">
        <v>13</v>
      </c>
      <c r="I60">
        <v>2.02</v>
      </c>
      <c r="J60">
        <v>48.5</v>
      </c>
      <c r="K60" s="1">
        <f>DATE(2025,6,12)</f>
        <v>45820</v>
      </c>
    </row>
    <row r="61" spans="1:11" x14ac:dyDescent="0.35">
      <c r="A61" s="2" t="s">
        <v>1</v>
      </c>
      <c r="B61" s="2">
        <v>731301</v>
      </c>
      <c r="C61" s="2">
        <v>447402</v>
      </c>
      <c r="D61" s="2" t="s">
        <v>11</v>
      </c>
      <c r="E61" s="2">
        <v>13342</v>
      </c>
      <c r="F61" s="2" t="s">
        <v>14</v>
      </c>
      <c r="G61" s="2">
        <v>26899</v>
      </c>
      <c r="H61" s="2" t="s">
        <v>13</v>
      </c>
      <c r="I61">
        <v>1.89</v>
      </c>
      <c r="J61">
        <v>46</v>
      </c>
      <c r="K61" s="1">
        <f>DATE(2025,6,16)</f>
        <v>45824</v>
      </c>
    </row>
    <row r="62" spans="1:11" x14ac:dyDescent="0.35">
      <c r="A62" s="2" t="s">
        <v>1</v>
      </c>
      <c r="B62" s="2">
        <v>731302</v>
      </c>
      <c r="C62" s="2">
        <v>447402</v>
      </c>
      <c r="D62" s="2" t="s">
        <v>11</v>
      </c>
      <c r="E62" s="2">
        <v>11867</v>
      </c>
      <c r="F62" s="2" t="s">
        <v>12</v>
      </c>
      <c r="G62" s="2">
        <v>26899</v>
      </c>
      <c r="H62" s="2" t="s">
        <v>13</v>
      </c>
      <c r="I62">
        <v>0.57999999999999996</v>
      </c>
      <c r="J62">
        <v>13.5</v>
      </c>
      <c r="K62" s="1">
        <f>DATE(2025,6,17)</f>
        <v>45825</v>
      </c>
    </row>
    <row r="63" spans="1:11" x14ac:dyDescent="0.35">
      <c r="A63" s="2" t="s">
        <v>1</v>
      </c>
      <c r="B63" s="2">
        <v>731304</v>
      </c>
      <c r="C63" s="2">
        <v>447402</v>
      </c>
      <c r="D63" s="2" t="s">
        <v>11</v>
      </c>
      <c r="E63" s="2">
        <v>11867</v>
      </c>
      <c r="F63" s="2" t="s">
        <v>12</v>
      </c>
      <c r="G63" s="2">
        <v>26899</v>
      </c>
      <c r="H63" s="2" t="s">
        <v>13</v>
      </c>
      <c r="I63">
        <v>0.57999999999999996</v>
      </c>
      <c r="J63">
        <v>13.5</v>
      </c>
      <c r="K63" s="1">
        <f>DATE(2025,6,19)</f>
        <v>45827</v>
      </c>
    </row>
    <row r="64" spans="1:11" x14ac:dyDescent="0.35">
      <c r="A64" s="2" t="s">
        <v>1</v>
      </c>
      <c r="B64" s="2">
        <v>731751</v>
      </c>
      <c r="C64" s="2">
        <v>447402</v>
      </c>
      <c r="D64" s="2" t="s">
        <v>11</v>
      </c>
      <c r="E64" s="2">
        <v>11867</v>
      </c>
      <c r="F64" s="2" t="s">
        <v>12</v>
      </c>
      <c r="G64" s="2">
        <v>26899</v>
      </c>
      <c r="H64" s="2" t="s">
        <v>13</v>
      </c>
      <c r="I64">
        <v>0.57999999999999996</v>
      </c>
      <c r="J64">
        <v>13.5</v>
      </c>
      <c r="K64" s="1">
        <f>DATE(2025,6,24)</f>
        <v>45832</v>
      </c>
    </row>
    <row r="65" spans="1:11" x14ac:dyDescent="0.35">
      <c r="A65" s="2" t="s">
        <v>1</v>
      </c>
      <c r="B65" s="2">
        <v>731753</v>
      </c>
      <c r="C65" s="2">
        <v>447402</v>
      </c>
      <c r="D65" s="2" t="s">
        <v>11</v>
      </c>
      <c r="E65" s="2">
        <v>14600</v>
      </c>
      <c r="F65" s="2" t="s">
        <v>15</v>
      </c>
      <c r="G65" s="2">
        <v>26899</v>
      </c>
      <c r="H65" s="2" t="s">
        <v>13</v>
      </c>
      <c r="I65">
        <v>2.02</v>
      </c>
      <c r="J65">
        <v>48</v>
      </c>
      <c r="K65" s="1">
        <f>DATE(2025,6,23)</f>
        <v>45831</v>
      </c>
    </row>
    <row r="66" spans="1:11" x14ac:dyDescent="0.35">
      <c r="A66" s="2" t="s">
        <v>1</v>
      </c>
      <c r="B66" s="2">
        <v>732237</v>
      </c>
      <c r="C66" s="2">
        <v>447402</v>
      </c>
      <c r="D66" s="2" t="s">
        <v>11</v>
      </c>
      <c r="E66" s="2">
        <v>11867</v>
      </c>
      <c r="F66" s="2" t="s">
        <v>12</v>
      </c>
      <c r="G66" s="2">
        <v>26899</v>
      </c>
      <c r="H66" s="2" t="s">
        <v>13</v>
      </c>
      <c r="I66">
        <v>0.57999999999999996</v>
      </c>
      <c r="J66">
        <v>12.5</v>
      </c>
      <c r="K66" s="1">
        <f>DATE(2025,6,30)</f>
        <v>45838</v>
      </c>
    </row>
    <row r="67" spans="1:11" x14ac:dyDescent="0.35">
      <c r="A67" s="2" t="s">
        <v>1</v>
      </c>
      <c r="B67" s="2">
        <v>732254</v>
      </c>
      <c r="C67" s="2">
        <v>447402</v>
      </c>
      <c r="D67" s="2" t="s">
        <v>11</v>
      </c>
      <c r="E67" s="2">
        <v>11867</v>
      </c>
      <c r="F67" s="2" t="s">
        <v>12</v>
      </c>
      <c r="G67" s="2">
        <v>26899</v>
      </c>
      <c r="H67" s="2" t="s">
        <v>13</v>
      </c>
      <c r="I67">
        <v>0.57999999999999996</v>
      </c>
      <c r="J67">
        <v>14</v>
      </c>
      <c r="K67" s="1">
        <f>DATE(2025,7,2)</f>
        <v>45840</v>
      </c>
    </row>
    <row r="68" spans="1:11" x14ac:dyDescent="0.35">
      <c r="A68" s="2" t="s">
        <v>1</v>
      </c>
      <c r="B68" s="2">
        <v>732263</v>
      </c>
      <c r="C68" s="2">
        <v>447402</v>
      </c>
      <c r="D68" s="2" t="s">
        <v>11</v>
      </c>
      <c r="E68" s="2">
        <v>14600</v>
      </c>
      <c r="F68" s="2" t="s">
        <v>15</v>
      </c>
      <c r="G68" s="2">
        <v>26899</v>
      </c>
      <c r="H68" s="2" t="s">
        <v>13</v>
      </c>
      <c r="I68">
        <v>1.08</v>
      </c>
      <c r="J68">
        <v>25</v>
      </c>
      <c r="K68" s="1">
        <f>DATE(2025,7,1)</f>
        <v>45839</v>
      </c>
    </row>
    <row r="69" spans="1:11" x14ac:dyDescent="0.35">
      <c r="A69" s="2" t="s">
        <v>1</v>
      </c>
      <c r="B69" s="2">
        <v>732264</v>
      </c>
      <c r="C69" s="2">
        <v>447402</v>
      </c>
      <c r="D69" s="2" t="s">
        <v>11</v>
      </c>
      <c r="E69" s="2">
        <v>13342</v>
      </c>
      <c r="F69" s="2" t="s">
        <v>14</v>
      </c>
      <c r="G69" s="2">
        <v>26899</v>
      </c>
      <c r="H69" s="2" t="s">
        <v>13</v>
      </c>
      <c r="I69">
        <v>1.9</v>
      </c>
      <c r="J69">
        <v>45</v>
      </c>
      <c r="K69" s="1">
        <f>DATE(2025,7,2)</f>
        <v>45840</v>
      </c>
    </row>
    <row r="70" spans="1:11" x14ac:dyDescent="0.35">
      <c r="A70" s="2" t="s">
        <v>1</v>
      </c>
      <c r="B70" s="2">
        <v>732839</v>
      </c>
      <c r="C70" s="2">
        <v>447402</v>
      </c>
      <c r="D70" s="2" t="s">
        <v>11</v>
      </c>
      <c r="E70" s="2">
        <v>11867</v>
      </c>
      <c r="F70" s="2" t="s">
        <v>12</v>
      </c>
      <c r="G70" s="2">
        <v>26899</v>
      </c>
      <c r="H70" s="2" t="s">
        <v>13</v>
      </c>
      <c r="I70">
        <v>0.57999999999999996</v>
      </c>
      <c r="J70">
        <v>13</v>
      </c>
      <c r="K70" s="1">
        <f>DATE(2025,7,7)</f>
        <v>45845</v>
      </c>
    </row>
    <row r="71" spans="1:11" x14ac:dyDescent="0.35">
      <c r="A71" s="2" t="s">
        <v>1</v>
      </c>
      <c r="B71" s="2">
        <v>732842</v>
      </c>
      <c r="C71" s="2">
        <v>447402</v>
      </c>
      <c r="D71" s="2" t="s">
        <v>11</v>
      </c>
      <c r="E71" s="2">
        <v>11867</v>
      </c>
      <c r="F71" s="2" t="s">
        <v>12</v>
      </c>
      <c r="G71" s="2">
        <v>26899</v>
      </c>
      <c r="H71" s="2" t="s">
        <v>13</v>
      </c>
      <c r="I71">
        <v>0.57999999999999996</v>
      </c>
      <c r="J71">
        <v>12</v>
      </c>
      <c r="K71" s="1">
        <f>DATE(2025,7,11)</f>
        <v>45849</v>
      </c>
    </row>
    <row r="72" spans="1:11" x14ac:dyDescent="0.35">
      <c r="A72" s="2" t="s">
        <v>1</v>
      </c>
      <c r="B72" s="2">
        <v>732844</v>
      </c>
      <c r="C72" s="2">
        <v>447402</v>
      </c>
      <c r="D72" s="2" t="s">
        <v>11</v>
      </c>
      <c r="E72" s="2">
        <v>14600</v>
      </c>
      <c r="F72" s="2" t="s">
        <v>15</v>
      </c>
      <c r="G72" s="2">
        <v>26899</v>
      </c>
      <c r="H72" s="2" t="s">
        <v>13</v>
      </c>
      <c r="I72">
        <v>1.08</v>
      </c>
      <c r="J72">
        <v>25</v>
      </c>
      <c r="K72" s="1">
        <f>DATE(2025,7,10)</f>
        <v>45848</v>
      </c>
    </row>
    <row r="73" spans="1:11" x14ac:dyDescent="0.35">
      <c r="A73" s="2" t="s">
        <v>1</v>
      </c>
      <c r="B73" s="2">
        <v>733390</v>
      </c>
      <c r="C73" s="2">
        <v>447402</v>
      </c>
      <c r="D73" s="2" t="s">
        <v>11</v>
      </c>
      <c r="E73" s="2">
        <v>11867</v>
      </c>
      <c r="F73" s="2" t="s">
        <v>12</v>
      </c>
      <c r="G73" s="2">
        <v>26899</v>
      </c>
      <c r="H73" s="2" t="s">
        <v>13</v>
      </c>
      <c r="I73">
        <v>0.57999999999999996</v>
      </c>
      <c r="J73">
        <v>13</v>
      </c>
      <c r="K73" s="1">
        <f>DATE(2025,7,15)</f>
        <v>45853</v>
      </c>
    </row>
    <row r="74" spans="1:11" x14ac:dyDescent="0.35">
      <c r="A74" s="2" t="s">
        <v>1</v>
      </c>
      <c r="B74" s="2">
        <v>733392</v>
      </c>
      <c r="C74" s="2">
        <v>447402</v>
      </c>
      <c r="D74" s="2" t="s">
        <v>11</v>
      </c>
      <c r="E74" s="2">
        <v>11867</v>
      </c>
      <c r="F74" s="2" t="s">
        <v>12</v>
      </c>
      <c r="G74" s="2">
        <v>26899</v>
      </c>
      <c r="H74" s="2" t="s">
        <v>13</v>
      </c>
      <c r="I74">
        <v>0.57999999999999996</v>
      </c>
      <c r="J74">
        <v>12.5</v>
      </c>
      <c r="K74" s="1">
        <f>DATE(2025,7,16)</f>
        <v>45854</v>
      </c>
    </row>
    <row r="75" spans="1:11" x14ac:dyDescent="0.35">
      <c r="A75" s="2" t="s">
        <v>1</v>
      </c>
      <c r="B75" s="2">
        <v>733782</v>
      </c>
      <c r="C75" s="2">
        <v>447402</v>
      </c>
      <c r="D75" s="2" t="s">
        <v>11</v>
      </c>
      <c r="E75" s="2">
        <v>11867</v>
      </c>
      <c r="F75" s="2" t="s">
        <v>12</v>
      </c>
      <c r="G75" s="2">
        <v>26899</v>
      </c>
      <c r="H75" s="2" t="s">
        <v>13</v>
      </c>
      <c r="I75">
        <v>0.57999999999999996</v>
      </c>
      <c r="J75">
        <v>12.5</v>
      </c>
      <c r="K75" s="1">
        <f>DATE(2025,7,22)</f>
        <v>45860</v>
      </c>
    </row>
    <row r="76" spans="1:11" x14ac:dyDescent="0.35">
      <c r="A76" s="2" t="s">
        <v>1</v>
      </c>
      <c r="B76" s="2">
        <v>733787</v>
      </c>
      <c r="C76" s="2">
        <v>447402</v>
      </c>
      <c r="D76" s="2" t="s">
        <v>11</v>
      </c>
      <c r="E76" s="2">
        <v>11867</v>
      </c>
      <c r="F76" s="2" t="s">
        <v>12</v>
      </c>
      <c r="G76" s="2">
        <v>26899</v>
      </c>
      <c r="H76" s="2" t="s">
        <v>13</v>
      </c>
      <c r="I76">
        <v>0.57999999999999996</v>
      </c>
      <c r="J76">
        <v>14</v>
      </c>
      <c r="K76" s="1">
        <f>DATE(2025,7,23)</f>
        <v>45861</v>
      </c>
    </row>
    <row r="77" spans="1:11" x14ac:dyDescent="0.35">
      <c r="A77" s="2" t="s">
        <v>1</v>
      </c>
      <c r="B77" s="2">
        <v>733841</v>
      </c>
      <c r="C77" s="2">
        <v>447402</v>
      </c>
      <c r="D77" s="2" t="s">
        <v>11</v>
      </c>
      <c r="E77" s="2">
        <v>14600</v>
      </c>
      <c r="F77" s="2" t="s">
        <v>15</v>
      </c>
      <c r="G77" s="2">
        <v>26899</v>
      </c>
      <c r="H77" s="2" t="s">
        <v>13</v>
      </c>
      <c r="I77">
        <v>1.08</v>
      </c>
      <c r="J77">
        <v>25.5</v>
      </c>
      <c r="K77" s="1">
        <f>DATE(2025,7,21)</f>
        <v>45859</v>
      </c>
    </row>
    <row r="78" spans="1:11" x14ac:dyDescent="0.35">
      <c r="A78" s="2" t="s">
        <v>1</v>
      </c>
      <c r="B78" s="2">
        <v>734372</v>
      </c>
      <c r="C78" s="2">
        <v>447402</v>
      </c>
      <c r="D78" s="2" t="s">
        <v>11</v>
      </c>
      <c r="E78" s="2">
        <v>11867</v>
      </c>
      <c r="F78" s="2" t="s">
        <v>12</v>
      </c>
      <c r="G78" s="2">
        <v>26899</v>
      </c>
      <c r="H78" s="2" t="s">
        <v>13</v>
      </c>
      <c r="I78">
        <v>0.57999999999999996</v>
      </c>
      <c r="J78">
        <v>12</v>
      </c>
      <c r="K78" s="1">
        <f>DATE(2025,7,28)</f>
        <v>45866</v>
      </c>
    </row>
    <row r="79" spans="1:11" x14ac:dyDescent="0.35">
      <c r="A79" s="2" t="s">
        <v>1</v>
      </c>
      <c r="B79" s="2">
        <v>734382</v>
      </c>
      <c r="C79" s="2">
        <v>447402</v>
      </c>
      <c r="D79" s="2" t="s">
        <v>11</v>
      </c>
      <c r="E79" s="2">
        <v>11867</v>
      </c>
      <c r="F79" s="2" t="s">
        <v>12</v>
      </c>
      <c r="G79" s="2">
        <v>26899</v>
      </c>
      <c r="H79" s="2" t="s">
        <v>13</v>
      </c>
      <c r="I79">
        <v>0.57999999999999996</v>
      </c>
      <c r="J79">
        <v>12</v>
      </c>
      <c r="K79" s="1">
        <f>DATE(2025,7,30)</f>
        <v>45868</v>
      </c>
    </row>
    <row r="80" spans="1:11" x14ac:dyDescent="0.35">
      <c r="A80" s="2" t="s">
        <v>1</v>
      </c>
      <c r="B80" s="2">
        <v>734383</v>
      </c>
      <c r="C80" s="2">
        <v>447402</v>
      </c>
      <c r="D80" s="2" t="s">
        <v>11</v>
      </c>
      <c r="E80" s="2">
        <v>13342</v>
      </c>
      <c r="F80" s="2" t="s">
        <v>14</v>
      </c>
      <c r="G80" s="2">
        <v>26899</v>
      </c>
      <c r="H80" s="2" t="s">
        <v>13</v>
      </c>
      <c r="I80">
        <v>1.9</v>
      </c>
      <c r="J80">
        <v>45</v>
      </c>
      <c r="K80" s="1">
        <f>DATE(2025,8,1)</f>
        <v>45870</v>
      </c>
    </row>
    <row r="81" spans="1:11" x14ac:dyDescent="0.35">
      <c r="A81" s="2" t="s">
        <v>1</v>
      </c>
      <c r="B81" s="2">
        <v>734384</v>
      </c>
      <c r="C81" s="2">
        <v>447402</v>
      </c>
      <c r="D81" s="2" t="s">
        <v>11</v>
      </c>
      <c r="E81" s="2">
        <v>14600</v>
      </c>
      <c r="F81" s="2" t="s">
        <v>15</v>
      </c>
      <c r="G81" s="2">
        <v>26899</v>
      </c>
      <c r="H81" s="2" t="s">
        <v>13</v>
      </c>
      <c r="I81">
        <v>1.08</v>
      </c>
      <c r="J81">
        <v>25</v>
      </c>
      <c r="K81" s="1">
        <f>DATE(2025,7,31)</f>
        <v>45869</v>
      </c>
    </row>
    <row r="82" spans="1:11" x14ac:dyDescent="0.35">
      <c r="A82" s="2" t="s">
        <v>1</v>
      </c>
      <c r="B82" s="2">
        <v>734786</v>
      </c>
      <c r="C82" s="2">
        <v>447402</v>
      </c>
      <c r="D82" s="2" t="s">
        <v>11</v>
      </c>
      <c r="E82" s="2">
        <v>11867</v>
      </c>
      <c r="F82" s="2" t="s">
        <v>12</v>
      </c>
      <c r="G82" s="2">
        <v>26899</v>
      </c>
      <c r="H82" s="2" t="s">
        <v>13</v>
      </c>
      <c r="I82">
        <v>0.57999999999999996</v>
      </c>
      <c r="J82">
        <v>13</v>
      </c>
      <c r="K82" s="1">
        <f>DATE(2025,8,5)</f>
        <v>45874</v>
      </c>
    </row>
    <row r="83" spans="1:11" x14ac:dyDescent="0.35">
      <c r="A83" s="2" t="s">
        <v>1</v>
      </c>
      <c r="B83" s="2">
        <v>734789</v>
      </c>
      <c r="C83" s="2">
        <v>447402</v>
      </c>
      <c r="D83" s="2" t="s">
        <v>11</v>
      </c>
      <c r="E83" s="2">
        <v>11867</v>
      </c>
      <c r="F83" s="2" t="s">
        <v>12</v>
      </c>
      <c r="G83" s="2">
        <v>26899</v>
      </c>
      <c r="H83" s="2" t="s">
        <v>13</v>
      </c>
      <c r="I83">
        <v>0.57999999999999996</v>
      </c>
      <c r="J83">
        <v>12.5</v>
      </c>
      <c r="K83" s="1">
        <f>DATE(2025,8,6)</f>
        <v>45875</v>
      </c>
    </row>
    <row r="84" spans="1:11" x14ac:dyDescent="0.35">
      <c r="A84" s="2" t="s">
        <v>1</v>
      </c>
      <c r="B84" s="2">
        <v>735234</v>
      </c>
      <c r="C84" s="2">
        <v>447402</v>
      </c>
      <c r="D84" s="2" t="s">
        <v>11</v>
      </c>
      <c r="E84" s="2">
        <v>14600</v>
      </c>
      <c r="F84" s="2" t="s">
        <v>15</v>
      </c>
      <c r="G84" s="2">
        <v>26899</v>
      </c>
      <c r="H84" s="2" t="s">
        <v>13</v>
      </c>
      <c r="I84">
        <v>1.08</v>
      </c>
      <c r="J84">
        <v>25.5</v>
      </c>
      <c r="K84" s="1">
        <f>DATE(2025,8,11)</f>
        <v>45880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193D-0E68-4B29-8C63-DBE0AB47DA31}">
  <dimension ref="A1:D2"/>
  <sheetViews>
    <sheetView workbookViewId="0">
      <selection activeCell="D1" sqref="D1"/>
    </sheetView>
  </sheetViews>
  <sheetFormatPr defaultRowHeight="14.5" x14ac:dyDescent="0.35"/>
  <sheetData>
    <row r="1" spans="1:4" x14ac:dyDescent="0.35">
      <c r="A1" t="s">
        <v>19</v>
      </c>
      <c r="D1" t="s">
        <v>21</v>
      </c>
    </row>
    <row r="2" spans="1:4" x14ac:dyDescent="0.35">
      <c r="A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EAE1-DA06-4FF7-9CFA-BED0DDF140C8}">
  <dimension ref="A1:P88"/>
  <sheetViews>
    <sheetView topLeftCell="I1" workbookViewId="0">
      <selection activeCell="Q5" sqref="Q5"/>
    </sheetView>
  </sheetViews>
  <sheetFormatPr defaultRowHeight="14.5" x14ac:dyDescent="0.35"/>
  <cols>
    <col min="1" max="2" width="13.7265625" bestFit="1" customWidth="1"/>
    <col min="3" max="3" width="17.26953125" bestFit="1" customWidth="1"/>
    <col min="4" max="4" width="16.7265625" bestFit="1" customWidth="1"/>
    <col min="5" max="5" width="9.453125" bestFit="1" customWidth="1"/>
    <col min="6" max="6" width="28.81640625" bestFit="1" customWidth="1"/>
    <col min="7" max="7" width="12.453125" bestFit="1" customWidth="1"/>
    <col min="8" max="8" width="20.1796875" bestFit="1" customWidth="1"/>
    <col min="9" max="9" width="12.26953125" bestFit="1" customWidth="1"/>
    <col min="10" max="10" width="8.453125" bestFit="1" customWidth="1"/>
    <col min="11" max="11" width="10.54296875" bestFit="1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  <c r="K1" t="s">
        <v>10</v>
      </c>
      <c r="N1" t="s">
        <v>22</v>
      </c>
      <c r="P1" t="s">
        <v>23</v>
      </c>
    </row>
    <row r="2" spans="1:16" x14ac:dyDescent="0.35">
      <c r="A2" s="2" t="s">
        <v>1</v>
      </c>
      <c r="B2" s="2">
        <v>720151</v>
      </c>
      <c r="C2" s="2">
        <v>447402</v>
      </c>
      <c r="D2" s="2" t="s">
        <v>11</v>
      </c>
      <c r="E2" s="2">
        <v>11867</v>
      </c>
      <c r="F2" s="2" t="s">
        <v>12</v>
      </c>
      <c r="G2" s="2">
        <v>21093</v>
      </c>
      <c r="H2" s="2" t="s">
        <v>17</v>
      </c>
      <c r="I2">
        <v>7.09</v>
      </c>
      <c r="J2">
        <v>170</v>
      </c>
      <c r="K2" s="1">
        <v>45659</v>
      </c>
      <c r="N2">
        <f>SUM(J2:J88)</f>
        <v>12198.069999999998</v>
      </c>
      <c r="O2" t="s">
        <v>16</v>
      </c>
    </row>
    <row r="3" spans="1:16" x14ac:dyDescent="0.35">
      <c r="A3" s="2" t="s">
        <v>1</v>
      </c>
      <c r="B3" s="2">
        <v>720628</v>
      </c>
      <c r="C3" s="2">
        <v>447402</v>
      </c>
      <c r="D3" s="2" t="s">
        <v>11</v>
      </c>
      <c r="E3" s="2">
        <v>11867</v>
      </c>
      <c r="F3" s="2" t="s">
        <v>12</v>
      </c>
      <c r="G3" s="2">
        <v>21093</v>
      </c>
      <c r="H3" s="2" t="s">
        <v>17</v>
      </c>
      <c r="I3">
        <v>6.37</v>
      </c>
      <c r="J3">
        <v>151.5</v>
      </c>
      <c r="K3" s="1">
        <v>45665</v>
      </c>
    </row>
    <row r="4" spans="1:16" x14ac:dyDescent="0.35">
      <c r="A4" s="2" t="s">
        <v>1</v>
      </c>
      <c r="B4" s="2">
        <v>720652</v>
      </c>
      <c r="C4" s="2">
        <v>447402</v>
      </c>
      <c r="D4" s="2" t="s">
        <v>11</v>
      </c>
      <c r="E4" s="2">
        <v>14600</v>
      </c>
      <c r="F4" s="2" t="s">
        <v>15</v>
      </c>
      <c r="G4" s="2">
        <v>21093</v>
      </c>
      <c r="H4" s="2" t="s">
        <v>17</v>
      </c>
      <c r="I4">
        <v>6.79</v>
      </c>
      <c r="J4">
        <v>163</v>
      </c>
      <c r="K4" s="1">
        <v>45664</v>
      </c>
      <c r="N4" t="s">
        <v>19</v>
      </c>
      <c r="P4" t="s">
        <v>23</v>
      </c>
    </row>
    <row r="5" spans="1:16" x14ac:dyDescent="0.35">
      <c r="A5" s="2" t="s">
        <v>1</v>
      </c>
      <c r="B5" s="2">
        <v>721165</v>
      </c>
      <c r="C5" s="2">
        <v>447402</v>
      </c>
      <c r="D5" s="2" t="s">
        <v>11</v>
      </c>
      <c r="E5" s="2">
        <v>11867</v>
      </c>
      <c r="F5" s="2" t="s">
        <v>12</v>
      </c>
      <c r="G5" s="2">
        <v>21093</v>
      </c>
      <c r="H5" s="2" t="s">
        <v>17</v>
      </c>
      <c r="I5">
        <v>6.37</v>
      </c>
      <c r="J5">
        <v>151.5</v>
      </c>
      <c r="K5" s="1">
        <v>45670</v>
      </c>
      <c r="N5">
        <v>3167.41</v>
      </c>
    </row>
    <row r="6" spans="1:16" x14ac:dyDescent="0.35">
      <c r="A6" s="2" t="s">
        <v>1</v>
      </c>
      <c r="B6" s="2">
        <v>721190</v>
      </c>
      <c r="C6" s="2">
        <v>447402</v>
      </c>
      <c r="D6" s="2" t="s">
        <v>11</v>
      </c>
      <c r="E6" s="2">
        <v>11867</v>
      </c>
      <c r="F6" s="2" t="s">
        <v>12</v>
      </c>
      <c r="G6" s="2">
        <v>21093</v>
      </c>
      <c r="H6" s="2" t="s">
        <v>17</v>
      </c>
      <c r="I6">
        <v>3.34</v>
      </c>
      <c r="J6">
        <v>80.5</v>
      </c>
      <c r="K6" s="1">
        <v>45672</v>
      </c>
    </row>
    <row r="7" spans="1:16" x14ac:dyDescent="0.35">
      <c r="A7" s="2" t="s">
        <v>1</v>
      </c>
      <c r="B7" s="2">
        <v>721191</v>
      </c>
      <c r="C7" s="2">
        <v>447402</v>
      </c>
      <c r="D7" s="2" t="s">
        <v>11</v>
      </c>
      <c r="E7" s="2">
        <v>14600</v>
      </c>
      <c r="F7" s="2" t="s">
        <v>15</v>
      </c>
      <c r="G7" s="2">
        <v>21093</v>
      </c>
      <c r="H7" s="2" t="s">
        <v>17</v>
      </c>
      <c r="I7">
        <v>6.79</v>
      </c>
      <c r="J7">
        <v>163</v>
      </c>
      <c r="K7" s="1">
        <v>45673</v>
      </c>
    </row>
    <row r="8" spans="1:16" x14ac:dyDescent="0.35">
      <c r="A8" s="2" t="s">
        <v>1</v>
      </c>
      <c r="B8" s="2">
        <v>721607</v>
      </c>
      <c r="C8" s="2">
        <v>447402</v>
      </c>
      <c r="D8" s="2" t="s">
        <v>11</v>
      </c>
      <c r="E8" s="2">
        <v>11867</v>
      </c>
      <c r="F8" s="2" t="s">
        <v>12</v>
      </c>
      <c r="G8" s="2">
        <v>21093</v>
      </c>
      <c r="H8" s="2" t="s">
        <v>17</v>
      </c>
      <c r="I8">
        <v>3.34</v>
      </c>
      <c r="J8">
        <v>78.5</v>
      </c>
      <c r="K8" s="1">
        <v>45677</v>
      </c>
    </row>
    <row r="9" spans="1:16" x14ac:dyDescent="0.35">
      <c r="A9" s="2" t="s">
        <v>1</v>
      </c>
      <c r="B9" s="2">
        <v>721613</v>
      </c>
      <c r="C9" s="2">
        <v>447402</v>
      </c>
      <c r="D9" s="2" t="s">
        <v>11</v>
      </c>
      <c r="E9" s="2">
        <v>11867</v>
      </c>
      <c r="F9" s="2" t="s">
        <v>12</v>
      </c>
      <c r="G9" s="2">
        <v>21093</v>
      </c>
      <c r="H9" s="2" t="s">
        <v>17</v>
      </c>
      <c r="I9">
        <v>3.34</v>
      </c>
      <c r="J9">
        <v>79.5</v>
      </c>
      <c r="K9" s="1">
        <v>45680</v>
      </c>
    </row>
    <row r="10" spans="1:16" x14ac:dyDescent="0.35">
      <c r="A10" s="2" t="s">
        <v>1</v>
      </c>
      <c r="B10" s="2">
        <v>722022</v>
      </c>
      <c r="C10" s="2">
        <v>447402</v>
      </c>
      <c r="D10" s="2" t="s">
        <v>11</v>
      </c>
      <c r="E10" s="2">
        <v>11867</v>
      </c>
      <c r="F10" s="2" t="s">
        <v>12</v>
      </c>
      <c r="G10" s="2">
        <v>21093</v>
      </c>
      <c r="H10" s="2" t="s">
        <v>17</v>
      </c>
      <c r="I10">
        <v>3.34</v>
      </c>
      <c r="J10">
        <v>79</v>
      </c>
      <c r="K10" s="1">
        <v>45685</v>
      </c>
    </row>
    <row r="11" spans="1:16" x14ac:dyDescent="0.35">
      <c r="A11" s="2" t="s">
        <v>1</v>
      </c>
      <c r="B11" s="2">
        <v>722023</v>
      </c>
      <c r="C11" s="2">
        <v>447402</v>
      </c>
      <c r="D11" s="2" t="s">
        <v>11</v>
      </c>
      <c r="E11" s="2">
        <v>13342</v>
      </c>
      <c r="F11" s="2" t="s">
        <v>14</v>
      </c>
      <c r="G11" s="2">
        <v>21093</v>
      </c>
      <c r="H11" s="2" t="s">
        <v>17</v>
      </c>
      <c r="I11">
        <v>14.51</v>
      </c>
      <c r="J11">
        <v>347.1</v>
      </c>
      <c r="K11" s="1">
        <v>45681</v>
      </c>
    </row>
    <row r="12" spans="1:16" x14ac:dyDescent="0.35">
      <c r="A12" s="2" t="s">
        <v>1</v>
      </c>
      <c r="B12" s="2">
        <v>722024</v>
      </c>
      <c r="C12" s="2">
        <v>447402</v>
      </c>
      <c r="D12" s="2" t="s">
        <v>11</v>
      </c>
      <c r="E12" s="2">
        <v>14600</v>
      </c>
      <c r="F12" s="2" t="s">
        <v>15</v>
      </c>
      <c r="G12" s="2">
        <v>21093</v>
      </c>
      <c r="H12" s="2" t="s">
        <v>17</v>
      </c>
      <c r="I12">
        <v>7.29</v>
      </c>
      <c r="J12">
        <v>175.5</v>
      </c>
      <c r="K12" s="1">
        <v>45684</v>
      </c>
    </row>
    <row r="13" spans="1:16" x14ac:dyDescent="0.35">
      <c r="A13" s="2" t="s">
        <v>1</v>
      </c>
      <c r="B13" s="2">
        <v>722482</v>
      </c>
      <c r="C13" s="2">
        <v>447402</v>
      </c>
      <c r="D13" s="2" t="s">
        <v>11</v>
      </c>
      <c r="E13" s="2">
        <v>11867</v>
      </c>
      <c r="F13" s="2" t="s">
        <v>12</v>
      </c>
      <c r="G13" s="2">
        <v>21093</v>
      </c>
      <c r="H13" s="2" t="s">
        <v>17</v>
      </c>
      <c r="I13">
        <v>3.34</v>
      </c>
      <c r="J13">
        <v>80.5</v>
      </c>
      <c r="K13" s="1">
        <v>45691</v>
      </c>
    </row>
    <row r="14" spans="1:16" x14ac:dyDescent="0.35">
      <c r="A14" s="2" t="s">
        <v>1</v>
      </c>
      <c r="B14" s="2">
        <v>722484</v>
      </c>
      <c r="C14" s="2">
        <v>447402</v>
      </c>
      <c r="D14" s="2" t="s">
        <v>11</v>
      </c>
      <c r="E14" s="2">
        <v>11867</v>
      </c>
      <c r="F14" s="2" t="s">
        <v>12</v>
      </c>
      <c r="G14" s="2">
        <v>21093</v>
      </c>
      <c r="H14" s="2" t="s">
        <v>17</v>
      </c>
      <c r="I14">
        <v>3.34</v>
      </c>
      <c r="J14">
        <v>80</v>
      </c>
      <c r="K14" s="1">
        <v>45694</v>
      </c>
    </row>
    <row r="15" spans="1:16" x14ac:dyDescent="0.35">
      <c r="A15" s="2" t="s">
        <v>1</v>
      </c>
      <c r="B15" s="2">
        <v>722485</v>
      </c>
      <c r="C15" s="2">
        <v>447402</v>
      </c>
      <c r="D15" s="2" t="s">
        <v>11</v>
      </c>
      <c r="E15" s="2">
        <v>14600</v>
      </c>
      <c r="F15" s="2" t="s">
        <v>15</v>
      </c>
      <c r="G15" s="2">
        <v>21093</v>
      </c>
      <c r="H15" s="2" t="s">
        <v>17</v>
      </c>
      <c r="I15">
        <v>7.29</v>
      </c>
      <c r="J15">
        <v>175</v>
      </c>
      <c r="K15" s="1">
        <v>45693</v>
      </c>
    </row>
    <row r="16" spans="1:16" x14ac:dyDescent="0.35">
      <c r="A16" s="2" t="s">
        <v>1</v>
      </c>
      <c r="B16" s="2">
        <v>723051</v>
      </c>
      <c r="C16" s="2">
        <v>447402</v>
      </c>
      <c r="D16" s="2" t="s">
        <v>11</v>
      </c>
      <c r="E16" s="2">
        <v>11867</v>
      </c>
      <c r="F16" s="2" t="s">
        <v>12</v>
      </c>
      <c r="G16" s="2">
        <v>21093</v>
      </c>
      <c r="H16" s="2" t="s">
        <v>17</v>
      </c>
      <c r="I16">
        <v>3.25</v>
      </c>
      <c r="J16">
        <v>78</v>
      </c>
      <c r="K16" s="1">
        <v>45698</v>
      </c>
    </row>
    <row r="17" spans="1:11" x14ac:dyDescent="0.35">
      <c r="A17" s="2" t="s">
        <v>1</v>
      </c>
      <c r="B17" s="2">
        <v>723052</v>
      </c>
      <c r="C17" s="2">
        <v>447402</v>
      </c>
      <c r="D17" s="2" t="s">
        <v>11</v>
      </c>
      <c r="E17" s="2">
        <v>11867</v>
      </c>
      <c r="F17" s="2" t="s">
        <v>12</v>
      </c>
      <c r="G17" s="2">
        <v>21093</v>
      </c>
      <c r="H17" s="2" t="s">
        <v>17</v>
      </c>
      <c r="I17">
        <v>3.25</v>
      </c>
      <c r="J17">
        <v>78</v>
      </c>
      <c r="K17" s="1">
        <v>45700</v>
      </c>
    </row>
    <row r="18" spans="1:11" x14ac:dyDescent="0.35">
      <c r="A18" s="2" t="s">
        <v>1</v>
      </c>
      <c r="B18" s="2">
        <v>723053</v>
      </c>
      <c r="C18" s="2">
        <v>447402</v>
      </c>
      <c r="D18" s="2" t="s">
        <v>11</v>
      </c>
      <c r="E18" s="2">
        <v>13342</v>
      </c>
      <c r="F18" s="2" t="s">
        <v>14</v>
      </c>
      <c r="G18" s="2">
        <v>21093</v>
      </c>
      <c r="H18" s="2" t="s">
        <v>17</v>
      </c>
      <c r="I18">
        <v>14.51</v>
      </c>
      <c r="J18">
        <v>347.1</v>
      </c>
      <c r="K18" s="1">
        <v>45701</v>
      </c>
    </row>
    <row r="19" spans="1:11" x14ac:dyDescent="0.35">
      <c r="A19" s="2" t="s">
        <v>1</v>
      </c>
      <c r="B19" s="2">
        <v>723436</v>
      </c>
      <c r="C19" s="2">
        <v>447402</v>
      </c>
      <c r="D19" s="2" t="s">
        <v>11</v>
      </c>
      <c r="E19" s="2">
        <v>11867</v>
      </c>
      <c r="F19" s="2" t="s">
        <v>12</v>
      </c>
      <c r="G19" s="2">
        <v>21093</v>
      </c>
      <c r="H19" s="2" t="s">
        <v>17</v>
      </c>
      <c r="I19">
        <v>3.17</v>
      </c>
      <c r="J19">
        <v>75.5</v>
      </c>
      <c r="K19" s="1">
        <v>45706</v>
      </c>
    </row>
    <row r="20" spans="1:11" x14ac:dyDescent="0.35">
      <c r="A20" s="2" t="s">
        <v>1</v>
      </c>
      <c r="B20" s="2">
        <v>723950</v>
      </c>
      <c r="C20" s="2">
        <v>447402</v>
      </c>
      <c r="D20" s="2" t="s">
        <v>11</v>
      </c>
      <c r="E20" s="2">
        <v>14600</v>
      </c>
      <c r="F20" s="2" t="s">
        <v>15</v>
      </c>
      <c r="G20" s="2">
        <v>21093</v>
      </c>
      <c r="H20" s="2" t="s">
        <v>17</v>
      </c>
      <c r="I20">
        <v>6.55</v>
      </c>
      <c r="J20">
        <v>157</v>
      </c>
      <c r="K20" s="1">
        <v>45712</v>
      </c>
    </row>
    <row r="21" spans="1:11" x14ac:dyDescent="0.35">
      <c r="A21" s="2" t="s">
        <v>1</v>
      </c>
      <c r="B21" s="2">
        <v>723953</v>
      </c>
      <c r="C21" s="2">
        <v>447402</v>
      </c>
      <c r="D21" s="2" t="s">
        <v>11</v>
      </c>
      <c r="E21" s="2">
        <v>11867</v>
      </c>
      <c r="F21" s="2" t="s">
        <v>12</v>
      </c>
      <c r="G21" s="2">
        <v>21093</v>
      </c>
      <c r="H21" s="2" t="s">
        <v>17</v>
      </c>
      <c r="I21">
        <v>2.96</v>
      </c>
      <c r="J21">
        <v>69.5</v>
      </c>
      <c r="K21" s="1">
        <v>45713</v>
      </c>
    </row>
    <row r="22" spans="1:11" x14ac:dyDescent="0.35">
      <c r="A22" s="2" t="s">
        <v>1</v>
      </c>
      <c r="B22" s="2">
        <v>723954</v>
      </c>
      <c r="C22" s="2">
        <v>447402</v>
      </c>
      <c r="D22" s="2" t="s">
        <v>11</v>
      </c>
      <c r="E22" s="2">
        <v>11867</v>
      </c>
      <c r="F22" s="2" t="s">
        <v>12</v>
      </c>
      <c r="G22" s="2">
        <v>21093</v>
      </c>
      <c r="H22" s="2" t="s">
        <v>17</v>
      </c>
      <c r="I22">
        <v>2.96</v>
      </c>
      <c r="J22">
        <v>69.5</v>
      </c>
      <c r="K22" s="1">
        <v>45715</v>
      </c>
    </row>
    <row r="23" spans="1:11" x14ac:dyDescent="0.35">
      <c r="A23" s="2" t="s">
        <v>1</v>
      </c>
      <c r="B23" s="2">
        <v>724324</v>
      </c>
      <c r="C23" s="2">
        <v>447402</v>
      </c>
      <c r="D23" s="2" t="s">
        <v>11</v>
      </c>
      <c r="E23" s="2">
        <v>11867</v>
      </c>
      <c r="F23" s="2" t="s">
        <v>12</v>
      </c>
      <c r="G23" s="2">
        <v>21093</v>
      </c>
      <c r="H23" s="2" t="s">
        <v>17</v>
      </c>
      <c r="I23">
        <v>2.96</v>
      </c>
      <c r="J23">
        <v>69.5</v>
      </c>
      <c r="K23" s="1">
        <v>45720</v>
      </c>
    </row>
    <row r="24" spans="1:11" x14ac:dyDescent="0.35">
      <c r="A24" s="2" t="s">
        <v>1</v>
      </c>
      <c r="B24" s="2">
        <v>724325</v>
      </c>
      <c r="C24" s="2">
        <v>447402</v>
      </c>
      <c r="D24" s="2" t="s">
        <v>11</v>
      </c>
      <c r="E24" s="2">
        <v>11867</v>
      </c>
      <c r="F24" s="2" t="s">
        <v>12</v>
      </c>
      <c r="G24" s="2">
        <v>21093</v>
      </c>
      <c r="H24" s="2" t="s">
        <v>17</v>
      </c>
      <c r="I24">
        <v>2.96</v>
      </c>
      <c r="J24">
        <v>70.5</v>
      </c>
      <c r="K24" s="1">
        <v>45721</v>
      </c>
    </row>
    <row r="25" spans="1:11" x14ac:dyDescent="0.35">
      <c r="A25" s="2" t="s">
        <v>1</v>
      </c>
      <c r="B25" s="2">
        <v>724326</v>
      </c>
      <c r="C25" s="2">
        <v>447402</v>
      </c>
      <c r="D25" s="2" t="s">
        <v>11</v>
      </c>
      <c r="E25" s="2">
        <v>13342</v>
      </c>
      <c r="F25" s="2" t="s">
        <v>14</v>
      </c>
      <c r="G25" s="2">
        <v>21093</v>
      </c>
      <c r="H25" s="2" t="s">
        <v>17</v>
      </c>
      <c r="I25">
        <v>13.94</v>
      </c>
      <c r="J25">
        <v>333.6</v>
      </c>
      <c r="K25" s="1">
        <v>45722</v>
      </c>
    </row>
    <row r="26" spans="1:11" x14ac:dyDescent="0.35">
      <c r="A26" s="2" t="s">
        <v>1</v>
      </c>
      <c r="B26" s="2">
        <v>724959</v>
      </c>
      <c r="C26" s="2">
        <v>447402</v>
      </c>
      <c r="D26" s="2" t="s">
        <v>11</v>
      </c>
      <c r="E26" s="2">
        <v>14600</v>
      </c>
      <c r="F26" s="2" t="s">
        <v>15</v>
      </c>
      <c r="G26" s="2">
        <v>21093</v>
      </c>
      <c r="H26" s="2" t="s">
        <v>17</v>
      </c>
      <c r="I26">
        <v>5.63</v>
      </c>
      <c r="J26">
        <v>133.5</v>
      </c>
      <c r="K26" s="1">
        <v>45726</v>
      </c>
    </row>
    <row r="27" spans="1:11" x14ac:dyDescent="0.35">
      <c r="A27" s="2" t="s">
        <v>1</v>
      </c>
      <c r="B27" s="2">
        <v>724961</v>
      </c>
      <c r="C27" s="2">
        <v>447402</v>
      </c>
      <c r="D27" s="2" t="s">
        <v>11</v>
      </c>
      <c r="E27" s="2">
        <v>11867</v>
      </c>
      <c r="F27" s="2" t="s">
        <v>12</v>
      </c>
      <c r="G27" s="2">
        <v>21093</v>
      </c>
      <c r="H27" s="2" t="s">
        <v>17</v>
      </c>
      <c r="I27">
        <v>2.96</v>
      </c>
      <c r="J27">
        <v>70.5</v>
      </c>
      <c r="K27" s="1">
        <v>45727</v>
      </c>
    </row>
    <row r="28" spans="1:11" x14ac:dyDescent="0.35">
      <c r="A28" s="2" t="s">
        <v>1</v>
      </c>
      <c r="B28" s="2">
        <v>724962</v>
      </c>
      <c r="C28" s="2">
        <v>447402</v>
      </c>
      <c r="D28" s="2" t="s">
        <v>11</v>
      </c>
      <c r="E28" s="2">
        <v>11867</v>
      </c>
      <c r="F28" s="2" t="s">
        <v>12</v>
      </c>
      <c r="G28" s="2">
        <v>21093</v>
      </c>
      <c r="H28" s="2" t="s">
        <v>17</v>
      </c>
      <c r="I28">
        <v>2.96</v>
      </c>
      <c r="J28">
        <v>70</v>
      </c>
      <c r="K28" s="1">
        <v>45729</v>
      </c>
    </row>
    <row r="29" spans="1:11" x14ac:dyDescent="0.35">
      <c r="A29" s="2" t="s">
        <v>1</v>
      </c>
      <c r="B29" s="2">
        <v>725382</v>
      </c>
      <c r="C29" s="2">
        <v>447402</v>
      </c>
      <c r="D29" s="2" t="s">
        <v>11</v>
      </c>
      <c r="E29" s="2">
        <v>11867</v>
      </c>
      <c r="F29" s="2" t="s">
        <v>12</v>
      </c>
      <c r="G29" s="2">
        <v>21093</v>
      </c>
      <c r="H29" s="2" t="s">
        <v>17</v>
      </c>
      <c r="I29">
        <v>6.12</v>
      </c>
      <c r="J29">
        <v>146.5</v>
      </c>
      <c r="K29" s="1">
        <v>45734</v>
      </c>
    </row>
    <row r="30" spans="1:11" x14ac:dyDescent="0.35">
      <c r="A30" s="2" t="s">
        <v>1</v>
      </c>
      <c r="B30" s="2">
        <v>725383</v>
      </c>
      <c r="C30" s="2">
        <v>447402</v>
      </c>
      <c r="D30" s="2" t="s">
        <v>11</v>
      </c>
      <c r="E30" s="2">
        <v>11867</v>
      </c>
      <c r="F30" s="2" t="s">
        <v>12</v>
      </c>
      <c r="G30" s="2">
        <v>21093</v>
      </c>
      <c r="H30" s="2" t="s">
        <v>17</v>
      </c>
      <c r="I30">
        <v>6.12</v>
      </c>
      <c r="J30">
        <v>146.5</v>
      </c>
      <c r="K30" s="1">
        <v>45737</v>
      </c>
    </row>
    <row r="31" spans="1:11" x14ac:dyDescent="0.35">
      <c r="A31" s="2" t="s">
        <v>1</v>
      </c>
      <c r="B31" s="2">
        <v>725385</v>
      </c>
      <c r="C31" s="2">
        <v>447402</v>
      </c>
      <c r="D31" s="2" t="s">
        <v>11</v>
      </c>
      <c r="E31" s="2">
        <v>14600</v>
      </c>
      <c r="F31" s="2" t="s">
        <v>15</v>
      </c>
      <c r="G31" s="2">
        <v>21093</v>
      </c>
      <c r="H31" s="2" t="s">
        <v>17</v>
      </c>
      <c r="I31">
        <v>5.6</v>
      </c>
      <c r="J31">
        <v>133.5</v>
      </c>
      <c r="K31" s="1">
        <v>45736</v>
      </c>
    </row>
    <row r="32" spans="1:11" x14ac:dyDescent="0.35">
      <c r="A32" s="2" t="s">
        <v>1</v>
      </c>
      <c r="B32" s="2">
        <v>725885</v>
      </c>
      <c r="C32" s="2">
        <v>447402</v>
      </c>
      <c r="D32" s="2" t="s">
        <v>11</v>
      </c>
      <c r="E32" s="2">
        <v>11867</v>
      </c>
      <c r="F32" s="2" t="s">
        <v>12</v>
      </c>
      <c r="G32" s="2">
        <v>21093</v>
      </c>
      <c r="H32" s="2" t="s">
        <v>17</v>
      </c>
      <c r="I32">
        <v>6.12</v>
      </c>
      <c r="J32">
        <v>146</v>
      </c>
      <c r="K32" s="1">
        <v>45741</v>
      </c>
    </row>
    <row r="33" spans="1:11" x14ac:dyDescent="0.35">
      <c r="A33" s="2" t="s">
        <v>1</v>
      </c>
      <c r="B33" s="2">
        <v>725886</v>
      </c>
      <c r="C33" s="2">
        <v>447402</v>
      </c>
      <c r="D33" s="2" t="s">
        <v>11</v>
      </c>
      <c r="E33" s="2">
        <v>11867</v>
      </c>
      <c r="F33" s="2" t="s">
        <v>12</v>
      </c>
      <c r="G33" s="2">
        <v>21093</v>
      </c>
      <c r="H33" s="2" t="s">
        <v>17</v>
      </c>
      <c r="I33">
        <v>6.12</v>
      </c>
      <c r="J33">
        <v>147</v>
      </c>
      <c r="K33" s="1">
        <v>45743</v>
      </c>
    </row>
    <row r="34" spans="1:11" x14ac:dyDescent="0.35">
      <c r="A34" s="2" t="s">
        <v>1</v>
      </c>
      <c r="B34" s="2">
        <v>725887</v>
      </c>
      <c r="C34" s="2">
        <v>447402</v>
      </c>
      <c r="D34" s="2" t="s">
        <v>11</v>
      </c>
      <c r="E34" s="2">
        <v>14600</v>
      </c>
      <c r="F34" s="2" t="s">
        <v>15</v>
      </c>
      <c r="G34" s="2">
        <v>21093</v>
      </c>
      <c r="H34" s="2" t="s">
        <v>17</v>
      </c>
      <c r="I34">
        <v>5.6</v>
      </c>
      <c r="J34">
        <v>133.5</v>
      </c>
      <c r="K34" s="1">
        <v>45740</v>
      </c>
    </row>
    <row r="35" spans="1:11" x14ac:dyDescent="0.35">
      <c r="A35" s="2" t="s">
        <v>1</v>
      </c>
      <c r="B35" s="2">
        <v>726195</v>
      </c>
      <c r="C35" s="2">
        <v>447402</v>
      </c>
      <c r="D35" s="2" t="s">
        <v>11</v>
      </c>
      <c r="E35" s="2">
        <v>11867</v>
      </c>
      <c r="F35" s="2" t="s">
        <v>12</v>
      </c>
      <c r="G35" s="2">
        <v>21093</v>
      </c>
      <c r="H35" s="2" t="s">
        <v>17</v>
      </c>
      <c r="I35">
        <v>6.13</v>
      </c>
      <c r="J35">
        <v>146</v>
      </c>
      <c r="K35" s="1">
        <v>45751</v>
      </c>
    </row>
    <row r="36" spans="1:11" x14ac:dyDescent="0.35">
      <c r="A36" s="2" t="s">
        <v>1</v>
      </c>
      <c r="B36" s="2">
        <v>726196</v>
      </c>
      <c r="C36" s="2">
        <v>447402</v>
      </c>
      <c r="D36" s="2" t="s">
        <v>11</v>
      </c>
      <c r="E36" s="2">
        <v>13342</v>
      </c>
      <c r="F36" s="2" t="s">
        <v>14</v>
      </c>
      <c r="G36" s="2">
        <v>21093</v>
      </c>
      <c r="H36" s="2" t="s">
        <v>17</v>
      </c>
      <c r="I36">
        <v>13.59</v>
      </c>
      <c r="J36">
        <v>326.10000000000002</v>
      </c>
      <c r="K36" s="1">
        <v>45750</v>
      </c>
    </row>
    <row r="37" spans="1:11" x14ac:dyDescent="0.35">
      <c r="A37" s="2" t="s">
        <v>1</v>
      </c>
      <c r="B37" s="2">
        <v>726533</v>
      </c>
      <c r="C37" s="2">
        <v>447402</v>
      </c>
      <c r="D37" s="2" t="s">
        <v>11</v>
      </c>
      <c r="E37" s="2">
        <v>11867</v>
      </c>
      <c r="F37" s="2" t="s">
        <v>12</v>
      </c>
      <c r="G37" s="2">
        <v>21093</v>
      </c>
      <c r="H37" s="2" t="s">
        <v>17</v>
      </c>
      <c r="I37">
        <v>6.15</v>
      </c>
      <c r="J37">
        <v>148.5</v>
      </c>
      <c r="K37" s="1">
        <v>45748</v>
      </c>
    </row>
    <row r="38" spans="1:11" x14ac:dyDescent="0.35">
      <c r="A38" s="2" t="s">
        <v>1</v>
      </c>
      <c r="B38" s="2">
        <v>726727</v>
      </c>
      <c r="C38" s="2">
        <v>447402</v>
      </c>
      <c r="D38" s="2" t="s">
        <v>11</v>
      </c>
      <c r="E38" s="2">
        <v>11867</v>
      </c>
      <c r="F38" s="2" t="s">
        <v>12</v>
      </c>
      <c r="G38" s="2">
        <v>21093</v>
      </c>
      <c r="H38" s="2" t="s">
        <v>17</v>
      </c>
      <c r="I38">
        <v>6.13</v>
      </c>
      <c r="J38">
        <v>145.5</v>
      </c>
      <c r="K38" s="1">
        <v>45755</v>
      </c>
    </row>
    <row r="39" spans="1:11" x14ac:dyDescent="0.35">
      <c r="A39" s="2" t="s">
        <v>1</v>
      </c>
      <c r="B39" s="2">
        <v>726728</v>
      </c>
      <c r="C39" s="2">
        <v>447402</v>
      </c>
      <c r="D39" s="2" t="s">
        <v>11</v>
      </c>
      <c r="E39" s="2">
        <v>11867</v>
      </c>
      <c r="F39" s="2" t="s">
        <v>12</v>
      </c>
      <c r="G39" s="2">
        <v>21093</v>
      </c>
      <c r="H39" s="2" t="s">
        <v>17</v>
      </c>
      <c r="I39">
        <v>6.13</v>
      </c>
      <c r="J39">
        <v>147.79</v>
      </c>
      <c r="K39" s="1">
        <v>45758</v>
      </c>
    </row>
    <row r="40" spans="1:11" x14ac:dyDescent="0.35">
      <c r="A40" s="2" t="s">
        <v>1</v>
      </c>
      <c r="B40" s="2">
        <v>726729</v>
      </c>
      <c r="C40" s="2">
        <v>447402</v>
      </c>
      <c r="D40" s="2" t="s">
        <v>11</v>
      </c>
      <c r="E40" s="2">
        <v>14600</v>
      </c>
      <c r="F40" s="2" t="s">
        <v>15</v>
      </c>
      <c r="G40" s="2">
        <v>21093</v>
      </c>
      <c r="H40" s="2" t="s">
        <v>17</v>
      </c>
      <c r="I40">
        <v>5.61</v>
      </c>
      <c r="J40">
        <v>133</v>
      </c>
      <c r="K40" s="1">
        <v>45756</v>
      </c>
    </row>
    <row r="41" spans="1:11" x14ac:dyDescent="0.35">
      <c r="A41" s="2" t="s">
        <v>1</v>
      </c>
      <c r="B41" s="2">
        <v>727270</v>
      </c>
      <c r="C41" s="2">
        <v>447402</v>
      </c>
      <c r="D41" s="2" t="s">
        <v>11</v>
      </c>
      <c r="E41" s="2">
        <v>11867</v>
      </c>
      <c r="F41" s="2" t="s">
        <v>12</v>
      </c>
      <c r="G41" s="2">
        <v>21093</v>
      </c>
      <c r="H41" s="2" t="s">
        <v>17</v>
      </c>
      <c r="I41">
        <v>6.13</v>
      </c>
      <c r="J41">
        <v>147</v>
      </c>
      <c r="K41" s="1">
        <v>45762</v>
      </c>
    </row>
    <row r="42" spans="1:11" x14ac:dyDescent="0.35">
      <c r="A42" s="2" t="s">
        <v>1</v>
      </c>
      <c r="B42" s="2">
        <v>727271</v>
      </c>
      <c r="C42" s="2">
        <v>447402</v>
      </c>
      <c r="D42" s="2" t="s">
        <v>11</v>
      </c>
      <c r="E42" s="2">
        <v>11867</v>
      </c>
      <c r="F42" s="2" t="s">
        <v>12</v>
      </c>
      <c r="G42" s="2">
        <v>21093</v>
      </c>
      <c r="H42" s="2" t="s">
        <v>17</v>
      </c>
      <c r="I42">
        <v>6.13</v>
      </c>
      <c r="J42">
        <v>146.5</v>
      </c>
      <c r="K42" s="1">
        <v>45764</v>
      </c>
    </row>
    <row r="43" spans="1:11" x14ac:dyDescent="0.35">
      <c r="A43" s="2" t="s">
        <v>1</v>
      </c>
      <c r="B43" s="2">
        <v>727671</v>
      </c>
      <c r="C43" s="2">
        <v>447402</v>
      </c>
      <c r="D43" s="2" t="s">
        <v>11</v>
      </c>
      <c r="E43" s="2">
        <v>11867</v>
      </c>
      <c r="F43" s="2" t="s">
        <v>12</v>
      </c>
      <c r="G43" s="2">
        <v>21093</v>
      </c>
      <c r="H43" s="2" t="s">
        <v>17</v>
      </c>
      <c r="I43">
        <v>6.13</v>
      </c>
      <c r="J43">
        <v>146.5</v>
      </c>
      <c r="K43" s="1">
        <v>45768</v>
      </c>
    </row>
    <row r="44" spans="1:11" x14ac:dyDescent="0.35">
      <c r="A44" s="2" t="s">
        <v>1</v>
      </c>
      <c r="B44" s="2">
        <v>727673</v>
      </c>
      <c r="C44" s="2">
        <v>447402</v>
      </c>
      <c r="D44" s="2" t="s">
        <v>11</v>
      </c>
      <c r="E44" s="2">
        <v>11867</v>
      </c>
      <c r="F44" s="2" t="s">
        <v>12</v>
      </c>
      <c r="G44" s="2">
        <v>21093</v>
      </c>
      <c r="H44" s="2" t="s">
        <v>17</v>
      </c>
      <c r="I44">
        <v>6.13</v>
      </c>
      <c r="J44">
        <v>146.5</v>
      </c>
      <c r="K44" s="1">
        <v>45772</v>
      </c>
    </row>
    <row r="45" spans="1:11" x14ac:dyDescent="0.35">
      <c r="A45" s="2" t="s">
        <v>1</v>
      </c>
      <c r="B45" s="2">
        <v>727681</v>
      </c>
      <c r="C45" s="2">
        <v>447402</v>
      </c>
      <c r="D45" s="2" t="s">
        <v>11</v>
      </c>
      <c r="E45" s="2">
        <v>14600</v>
      </c>
      <c r="F45" s="2" t="s">
        <v>15</v>
      </c>
      <c r="G45" s="2">
        <v>21093</v>
      </c>
      <c r="H45" s="2" t="s">
        <v>17</v>
      </c>
      <c r="I45">
        <v>5.61</v>
      </c>
      <c r="J45">
        <v>132.5</v>
      </c>
      <c r="K45" s="1">
        <v>45771</v>
      </c>
    </row>
    <row r="46" spans="1:11" x14ac:dyDescent="0.35">
      <c r="A46" s="2" t="s">
        <v>1</v>
      </c>
      <c r="B46" s="2">
        <v>728126</v>
      </c>
      <c r="C46" s="2">
        <v>447402</v>
      </c>
      <c r="D46" s="2" t="s">
        <v>11</v>
      </c>
      <c r="E46" s="2">
        <v>11867</v>
      </c>
      <c r="F46" s="2" t="s">
        <v>12</v>
      </c>
      <c r="G46" s="2">
        <v>21093</v>
      </c>
      <c r="H46" s="2" t="s">
        <v>17</v>
      </c>
      <c r="I46">
        <v>6.15</v>
      </c>
      <c r="J46">
        <v>146.5</v>
      </c>
      <c r="K46" s="1">
        <v>45776</v>
      </c>
    </row>
    <row r="47" spans="1:11" x14ac:dyDescent="0.35">
      <c r="A47" s="2" t="s">
        <v>1</v>
      </c>
      <c r="B47" s="2">
        <v>728129</v>
      </c>
      <c r="C47" s="2">
        <v>447402</v>
      </c>
      <c r="D47" s="2" t="s">
        <v>11</v>
      </c>
      <c r="E47" s="2">
        <v>11867</v>
      </c>
      <c r="F47" s="2" t="s">
        <v>12</v>
      </c>
      <c r="G47" s="2">
        <v>21093</v>
      </c>
      <c r="H47" s="2" t="s">
        <v>17</v>
      </c>
      <c r="I47">
        <v>4.4400000000000004</v>
      </c>
      <c r="J47">
        <v>105.5</v>
      </c>
      <c r="K47" s="1">
        <v>45778</v>
      </c>
    </row>
    <row r="48" spans="1:11" x14ac:dyDescent="0.35">
      <c r="A48" s="2" t="s">
        <v>1</v>
      </c>
      <c r="B48" s="2">
        <v>728131</v>
      </c>
      <c r="C48" s="2">
        <v>447402</v>
      </c>
      <c r="D48" s="2" t="s">
        <v>11</v>
      </c>
      <c r="E48" s="2">
        <v>14600</v>
      </c>
      <c r="F48" s="2" t="s">
        <v>15</v>
      </c>
      <c r="G48" s="2">
        <v>21093</v>
      </c>
      <c r="H48" s="2" t="s">
        <v>17</v>
      </c>
      <c r="I48">
        <v>5.68</v>
      </c>
      <c r="J48">
        <v>136.5</v>
      </c>
      <c r="K48" s="1">
        <v>45779</v>
      </c>
    </row>
    <row r="49" spans="1:11" x14ac:dyDescent="0.35">
      <c r="A49" s="2" t="s">
        <v>1</v>
      </c>
      <c r="B49" s="2">
        <v>728644</v>
      </c>
      <c r="C49" s="2">
        <v>447402</v>
      </c>
      <c r="D49" s="2" t="s">
        <v>11</v>
      </c>
      <c r="E49" s="2">
        <v>11867</v>
      </c>
      <c r="F49" s="2" t="s">
        <v>12</v>
      </c>
      <c r="G49" s="2">
        <v>21093</v>
      </c>
      <c r="H49" s="2" t="s">
        <v>17</v>
      </c>
      <c r="I49">
        <v>4.4400000000000004</v>
      </c>
      <c r="J49">
        <v>105.5</v>
      </c>
      <c r="K49" s="1">
        <v>45783</v>
      </c>
    </row>
    <row r="50" spans="1:11" x14ac:dyDescent="0.35">
      <c r="A50" s="2" t="s">
        <v>1</v>
      </c>
      <c r="B50" s="2">
        <v>728646</v>
      </c>
      <c r="C50" s="2">
        <v>447402</v>
      </c>
      <c r="D50" s="2" t="s">
        <v>11</v>
      </c>
      <c r="E50" s="2">
        <v>11867</v>
      </c>
      <c r="F50" s="2" t="s">
        <v>12</v>
      </c>
      <c r="G50" s="2">
        <v>21093</v>
      </c>
      <c r="H50" s="2" t="s">
        <v>17</v>
      </c>
      <c r="I50">
        <v>4.4400000000000004</v>
      </c>
      <c r="J50">
        <v>106.5</v>
      </c>
      <c r="K50" s="1">
        <v>45784</v>
      </c>
    </row>
    <row r="51" spans="1:11" x14ac:dyDescent="0.35">
      <c r="A51" s="2" t="s">
        <v>1</v>
      </c>
      <c r="B51" s="2">
        <v>728647</v>
      </c>
      <c r="C51" s="2">
        <v>447402</v>
      </c>
      <c r="D51" s="2" t="s">
        <v>11</v>
      </c>
      <c r="E51" s="2">
        <v>13342</v>
      </c>
      <c r="F51" s="2" t="s">
        <v>14</v>
      </c>
      <c r="G51" s="2">
        <v>21093</v>
      </c>
      <c r="H51" s="2" t="s">
        <v>17</v>
      </c>
      <c r="I51">
        <v>14.16</v>
      </c>
      <c r="J51">
        <v>338.72</v>
      </c>
      <c r="K51" s="1">
        <v>45784</v>
      </c>
    </row>
    <row r="52" spans="1:11" x14ac:dyDescent="0.35">
      <c r="A52" s="2" t="s">
        <v>1</v>
      </c>
      <c r="B52" s="2">
        <v>729109</v>
      </c>
      <c r="C52" s="2">
        <v>447402</v>
      </c>
      <c r="D52" s="2" t="s">
        <v>11</v>
      </c>
      <c r="E52" s="2">
        <v>14600</v>
      </c>
      <c r="F52" s="2" t="s">
        <v>15</v>
      </c>
      <c r="G52" s="2">
        <v>21093</v>
      </c>
      <c r="H52" s="2" t="s">
        <v>17</v>
      </c>
      <c r="I52">
        <v>5.68</v>
      </c>
      <c r="J52">
        <v>136</v>
      </c>
      <c r="K52" s="1">
        <v>45789</v>
      </c>
    </row>
    <row r="53" spans="1:11" x14ac:dyDescent="0.35">
      <c r="A53" s="2" t="s">
        <v>1</v>
      </c>
      <c r="B53" s="2">
        <v>729121</v>
      </c>
      <c r="C53" s="2">
        <v>447402</v>
      </c>
      <c r="D53" s="2" t="s">
        <v>11</v>
      </c>
      <c r="E53" s="2">
        <v>11867</v>
      </c>
      <c r="F53" s="2" t="s">
        <v>12</v>
      </c>
      <c r="G53" s="2">
        <v>21093</v>
      </c>
      <c r="H53" s="2" t="s">
        <v>17</v>
      </c>
      <c r="I53">
        <v>4.4400000000000004</v>
      </c>
      <c r="J53">
        <v>106</v>
      </c>
      <c r="K53" s="1">
        <v>45789</v>
      </c>
    </row>
    <row r="54" spans="1:11" x14ac:dyDescent="0.35">
      <c r="A54" s="2" t="s">
        <v>1</v>
      </c>
      <c r="B54" s="2">
        <v>729123</v>
      </c>
      <c r="C54" s="2">
        <v>447402</v>
      </c>
      <c r="D54" s="2" t="s">
        <v>11</v>
      </c>
      <c r="E54" s="2">
        <v>11867</v>
      </c>
      <c r="F54" s="2" t="s">
        <v>12</v>
      </c>
      <c r="G54" s="2">
        <v>21093</v>
      </c>
      <c r="H54" s="2" t="s">
        <v>17</v>
      </c>
      <c r="I54">
        <v>4.4400000000000004</v>
      </c>
      <c r="J54">
        <v>106.5</v>
      </c>
      <c r="K54" s="1">
        <v>45793</v>
      </c>
    </row>
    <row r="55" spans="1:11" x14ac:dyDescent="0.35">
      <c r="A55" s="2" t="s">
        <v>1</v>
      </c>
      <c r="B55" s="2">
        <v>729610</v>
      </c>
      <c r="C55" s="2">
        <v>447402</v>
      </c>
      <c r="D55" s="2" t="s">
        <v>11</v>
      </c>
      <c r="E55" s="2">
        <v>11867</v>
      </c>
      <c r="F55" s="2" t="s">
        <v>12</v>
      </c>
      <c r="G55" s="2">
        <v>21093</v>
      </c>
      <c r="H55" s="2" t="s">
        <v>17</v>
      </c>
      <c r="I55">
        <v>4.4400000000000004</v>
      </c>
      <c r="J55">
        <v>105.5</v>
      </c>
      <c r="K55" s="1">
        <v>45797</v>
      </c>
    </row>
    <row r="56" spans="1:11" x14ac:dyDescent="0.35">
      <c r="A56" s="2" t="s">
        <v>1</v>
      </c>
      <c r="B56" s="2">
        <v>729612</v>
      </c>
      <c r="C56" s="2">
        <v>447402</v>
      </c>
      <c r="D56" s="2" t="s">
        <v>11</v>
      </c>
      <c r="E56" s="2">
        <v>11867</v>
      </c>
      <c r="F56" s="2" t="s">
        <v>12</v>
      </c>
      <c r="G56" s="2">
        <v>21093</v>
      </c>
      <c r="H56" s="2" t="s">
        <v>17</v>
      </c>
      <c r="I56">
        <v>4.4400000000000004</v>
      </c>
      <c r="J56">
        <v>105.5</v>
      </c>
      <c r="K56" s="1">
        <v>45799</v>
      </c>
    </row>
    <row r="57" spans="1:11" x14ac:dyDescent="0.35">
      <c r="A57" s="2" t="s">
        <v>1</v>
      </c>
      <c r="B57" s="2">
        <v>729613</v>
      </c>
      <c r="C57" s="2">
        <v>447402</v>
      </c>
      <c r="D57" s="2" t="s">
        <v>11</v>
      </c>
      <c r="E57" s="2">
        <v>14600</v>
      </c>
      <c r="F57" s="2" t="s">
        <v>15</v>
      </c>
      <c r="G57" s="2">
        <v>21093</v>
      </c>
      <c r="H57" s="2" t="s">
        <v>17</v>
      </c>
      <c r="I57">
        <v>5.68</v>
      </c>
      <c r="J57">
        <v>135.5</v>
      </c>
      <c r="K57" s="1">
        <v>45799</v>
      </c>
    </row>
    <row r="58" spans="1:11" x14ac:dyDescent="0.35">
      <c r="A58" s="2" t="s">
        <v>1</v>
      </c>
      <c r="B58" s="2">
        <v>729828</v>
      </c>
      <c r="C58" s="2">
        <v>447402</v>
      </c>
      <c r="D58" s="2" t="s">
        <v>11</v>
      </c>
      <c r="E58" s="2">
        <v>11867</v>
      </c>
      <c r="F58" s="2" t="s">
        <v>12</v>
      </c>
      <c r="G58" s="2">
        <v>21093</v>
      </c>
      <c r="H58" s="2" t="s">
        <v>17</v>
      </c>
      <c r="I58">
        <v>4.4400000000000004</v>
      </c>
      <c r="J58">
        <v>105</v>
      </c>
      <c r="K58" s="1">
        <v>45804</v>
      </c>
    </row>
    <row r="59" spans="1:11" x14ac:dyDescent="0.35">
      <c r="A59" s="2" t="s">
        <v>1</v>
      </c>
      <c r="B59" s="2">
        <v>729829</v>
      </c>
      <c r="C59" s="2">
        <v>447402</v>
      </c>
      <c r="D59" s="2" t="s">
        <v>11</v>
      </c>
      <c r="E59" s="2">
        <v>11867</v>
      </c>
      <c r="F59" s="2" t="s">
        <v>12</v>
      </c>
      <c r="G59" s="2">
        <v>21093</v>
      </c>
      <c r="H59" s="2" t="s">
        <v>17</v>
      </c>
      <c r="I59">
        <v>4.4400000000000004</v>
      </c>
      <c r="J59">
        <v>105.5</v>
      </c>
      <c r="K59" s="1">
        <v>45806</v>
      </c>
    </row>
    <row r="60" spans="1:11" x14ac:dyDescent="0.35">
      <c r="A60" s="2" t="s">
        <v>1</v>
      </c>
      <c r="B60" s="2">
        <v>730602</v>
      </c>
      <c r="C60" s="2">
        <v>447402</v>
      </c>
      <c r="D60" s="2" t="s">
        <v>11</v>
      </c>
      <c r="E60" s="2">
        <v>11867</v>
      </c>
      <c r="F60" s="2" t="s">
        <v>12</v>
      </c>
      <c r="G60" s="2">
        <v>21093</v>
      </c>
      <c r="H60" s="2" t="s">
        <v>17</v>
      </c>
      <c r="I60">
        <v>4.4400000000000004</v>
      </c>
      <c r="J60">
        <v>106</v>
      </c>
      <c r="K60" s="1">
        <v>45810</v>
      </c>
    </row>
    <row r="61" spans="1:11" x14ac:dyDescent="0.35">
      <c r="A61" s="2" t="s">
        <v>1</v>
      </c>
      <c r="B61" s="2">
        <v>730603</v>
      </c>
      <c r="C61" s="2">
        <v>447402</v>
      </c>
      <c r="D61" s="2" t="s">
        <v>11</v>
      </c>
      <c r="E61" s="2">
        <v>11867</v>
      </c>
      <c r="F61" s="2" t="s">
        <v>12</v>
      </c>
      <c r="G61" s="2">
        <v>21093</v>
      </c>
      <c r="H61" s="2" t="s">
        <v>17</v>
      </c>
      <c r="I61">
        <v>4.4400000000000004</v>
      </c>
      <c r="J61">
        <v>106.5</v>
      </c>
      <c r="K61" s="1">
        <v>45814</v>
      </c>
    </row>
    <row r="62" spans="1:11" x14ac:dyDescent="0.35">
      <c r="A62" s="2" t="s">
        <v>1</v>
      </c>
      <c r="B62" s="2">
        <v>730604</v>
      </c>
      <c r="C62" s="2">
        <v>447402</v>
      </c>
      <c r="D62" s="2" t="s">
        <v>11</v>
      </c>
      <c r="E62" s="2">
        <v>14600</v>
      </c>
      <c r="F62" s="2" t="s">
        <v>15</v>
      </c>
      <c r="G62" s="2">
        <v>21093</v>
      </c>
      <c r="H62" s="2" t="s">
        <v>17</v>
      </c>
      <c r="I62">
        <v>5.68</v>
      </c>
      <c r="J62">
        <v>135.5</v>
      </c>
      <c r="K62" s="1">
        <v>45813</v>
      </c>
    </row>
    <row r="63" spans="1:11" x14ac:dyDescent="0.35">
      <c r="A63" s="2" t="s">
        <v>1</v>
      </c>
      <c r="B63" s="2">
        <v>730775</v>
      </c>
      <c r="C63" s="2">
        <v>447402</v>
      </c>
      <c r="D63" s="2" t="s">
        <v>11</v>
      </c>
      <c r="E63" s="2">
        <v>11867</v>
      </c>
      <c r="F63" s="2" t="s">
        <v>12</v>
      </c>
      <c r="G63" s="2">
        <v>21093</v>
      </c>
      <c r="H63" s="2" t="s">
        <v>17</v>
      </c>
      <c r="I63">
        <v>4.4400000000000004</v>
      </c>
      <c r="J63">
        <v>106</v>
      </c>
      <c r="K63" s="1">
        <v>45819</v>
      </c>
    </row>
    <row r="64" spans="1:11" x14ac:dyDescent="0.35">
      <c r="A64" s="2" t="s">
        <v>1</v>
      </c>
      <c r="B64" s="2">
        <v>731295</v>
      </c>
      <c r="C64" s="2">
        <v>447402</v>
      </c>
      <c r="D64" s="2" t="s">
        <v>11</v>
      </c>
      <c r="E64" s="2">
        <v>14600</v>
      </c>
      <c r="F64" s="2" t="s">
        <v>15</v>
      </c>
      <c r="G64" s="2">
        <v>21093</v>
      </c>
      <c r="H64" s="2" t="s">
        <v>17</v>
      </c>
      <c r="I64">
        <v>5.68</v>
      </c>
      <c r="J64">
        <v>136.5</v>
      </c>
      <c r="K64" s="1">
        <v>45820</v>
      </c>
    </row>
    <row r="65" spans="1:11" x14ac:dyDescent="0.35">
      <c r="A65" s="2" t="s">
        <v>1</v>
      </c>
      <c r="B65" s="2">
        <v>731301</v>
      </c>
      <c r="C65" s="2">
        <v>447402</v>
      </c>
      <c r="D65" s="2" t="s">
        <v>11</v>
      </c>
      <c r="E65" s="2">
        <v>13342</v>
      </c>
      <c r="F65" s="2" t="s">
        <v>14</v>
      </c>
      <c r="G65" s="2">
        <v>21093</v>
      </c>
      <c r="H65" s="2" t="s">
        <v>17</v>
      </c>
      <c r="I65">
        <v>14.14</v>
      </c>
      <c r="J65">
        <v>338.72</v>
      </c>
      <c r="K65" s="1">
        <v>45824</v>
      </c>
    </row>
    <row r="66" spans="1:11" x14ac:dyDescent="0.35">
      <c r="A66" s="2" t="s">
        <v>1</v>
      </c>
      <c r="B66" s="2">
        <v>731302</v>
      </c>
      <c r="C66" s="2">
        <v>447402</v>
      </c>
      <c r="D66" s="2" t="s">
        <v>11</v>
      </c>
      <c r="E66" s="2">
        <v>11867</v>
      </c>
      <c r="F66" s="2" t="s">
        <v>12</v>
      </c>
      <c r="G66" s="2">
        <v>21093</v>
      </c>
      <c r="H66" s="2" t="s">
        <v>17</v>
      </c>
      <c r="I66">
        <v>4.6500000000000004</v>
      </c>
      <c r="J66">
        <v>112.5</v>
      </c>
      <c r="K66" s="1">
        <v>45825</v>
      </c>
    </row>
    <row r="67" spans="1:11" x14ac:dyDescent="0.35">
      <c r="A67" s="2" t="s">
        <v>1</v>
      </c>
      <c r="B67" s="2">
        <v>731304</v>
      </c>
      <c r="C67" s="2">
        <v>447402</v>
      </c>
      <c r="D67" s="2" t="s">
        <v>11</v>
      </c>
      <c r="E67" s="2">
        <v>11867</v>
      </c>
      <c r="F67" s="2" t="s">
        <v>12</v>
      </c>
      <c r="G67" s="2">
        <v>21093</v>
      </c>
      <c r="H67" s="2" t="s">
        <v>17</v>
      </c>
      <c r="I67">
        <v>4.6500000000000004</v>
      </c>
      <c r="J67">
        <v>111.5</v>
      </c>
      <c r="K67" s="1">
        <v>45827</v>
      </c>
    </row>
    <row r="68" spans="1:11" x14ac:dyDescent="0.35">
      <c r="A68" s="2" t="s">
        <v>1</v>
      </c>
      <c r="B68" s="2">
        <v>731751</v>
      </c>
      <c r="C68" s="2">
        <v>447402</v>
      </c>
      <c r="D68" s="2" t="s">
        <v>11</v>
      </c>
      <c r="E68" s="2">
        <v>11867</v>
      </c>
      <c r="F68" s="2" t="s">
        <v>12</v>
      </c>
      <c r="G68" s="2">
        <v>21093</v>
      </c>
      <c r="H68" s="2" t="s">
        <v>17</v>
      </c>
      <c r="I68">
        <v>4.6500000000000004</v>
      </c>
      <c r="J68">
        <v>111.5</v>
      </c>
      <c r="K68" s="1">
        <v>45832</v>
      </c>
    </row>
    <row r="69" spans="1:11" x14ac:dyDescent="0.35">
      <c r="A69" s="2" t="s">
        <v>1</v>
      </c>
      <c r="B69" s="2">
        <v>731753</v>
      </c>
      <c r="C69" s="2">
        <v>447402</v>
      </c>
      <c r="D69" s="2" t="s">
        <v>11</v>
      </c>
      <c r="E69" s="2">
        <v>14600</v>
      </c>
      <c r="F69" s="2" t="s">
        <v>15</v>
      </c>
      <c r="G69" s="2">
        <v>21093</v>
      </c>
      <c r="H69" s="2" t="s">
        <v>17</v>
      </c>
      <c r="I69">
        <v>5.68</v>
      </c>
      <c r="J69">
        <v>136</v>
      </c>
      <c r="K69" s="1">
        <v>45831</v>
      </c>
    </row>
    <row r="70" spans="1:11" x14ac:dyDescent="0.35">
      <c r="A70" s="2" t="s">
        <v>1</v>
      </c>
      <c r="B70" s="2">
        <v>732237</v>
      </c>
      <c r="C70" s="2">
        <v>447402</v>
      </c>
      <c r="D70" s="2" t="s">
        <v>11</v>
      </c>
      <c r="E70" s="2">
        <v>11867</v>
      </c>
      <c r="F70" s="2" t="s">
        <v>12</v>
      </c>
      <c r="G70" s="2">
        <v>21093</v>
      </c>
      <c r="H70" s="2" t="s">
        <v>17</v>
      </c>
      <c r="I70">
        <v>4.62</v>
      </c>
      <c r="J70">
        <v>110.5</v>
      </c>
      <c r="K70" s="1">
        <v>45838</v>
      </c>
    </row>
    <row r="71" spans="1:11" x14ac:dyDescent="0.35">
      <c r="A71" s="2" t="s">
        <v>1</v>
      </c>
      <c r="B71" s="2">
        <v>732254</v>
      </c>
      <c r="C71" s="2">
        <v>447402</v>
      </c>
      <c r="D71" s="2" t="s">
        <v>11</v>
      </c>
      <c r="E71" s="2">
        <v>11867</v>
      </c>
      <c r="F71" s="2" t="s">
        <v>12</v>
      </c>
      <c r="G71" s="2">
        <v>21093</v>
      </c>
      <c r="H71" s="2" t="s">
        <v>17</v>
      </c>
      <c r="I71">
        <v>4.62</v>
      </c>
      <c r="J71">
        <v>111</v>
      </c>
      <c r="K71" s="1">
        <v>45840</v>
      </c>
    </row>
    <row r="72" spans="1:11" x14ac:dyDescent="0.35">
      <c r="A72" s="2" t="s">
        <v>1</v>
      </c>
      <c r="B72" s="2">
        <v>732263</v>
      </c>
      <c r="C72" s="2">
        <v>447402</v>
      </c>
      <c r="D72" s="2" t="s">
        <v>11</v>
      </c>
      <c r="E72" s="2">
        <v>14600</v>
      </c>
      <c r="F72" s="2" t="s">
        <v>15</v>
      </c>
      <c r="G72" s="2">
        <v>21093</v>
      </c>
      <c r="H72" s="2" t="s">
        <v>17</v>
      </c>
      <c r="I72">
        <v>6.07</v>
      </c>
      <c r="J72">
        <v>145</v>
      </c>
      <c r="K72" s="1">
        <v>45839</v>
      </c>
    </row>
    <row r="73" spans="1:11" x14ac:dyDescent="0.35">
      <c r="A73" s="2" t="s">
        <v>1</v>
      </c>
      <c r="B73" s="2">
        <v>732264</v>
      </c>
      <c r="C73" s="2">
        <v>447402</v>
      </c>
      <c r="D73" s="2" t="s">
        <v>11</v>
      </c>
      <c r="E73" s="2">
        <v>13342</v>
      </c>
      <c r="F73" s="2" t="s">
        <v>14</v>
      </c>
      <c r="G73" s="2">
        <v>21093</v>
      </c>
      <c r="H73" s="2" t="s">
        <v>17</v>
      </c>
      <c r="I73">
        <v>14.23</v>
      </c>
      <c r="J73">
        <v>340.72</v>
      </c>
      <c r="K73" s="1">
        <v>45840</v>
      </c>
    </row>
    <row r="74" spans="1:11" x14ac:dyDescent="0.35">
      <c r="A74" s="2" t="s">
        <v>1</v>
      </c>
      <c r="B74" s="2">
        <v>732839</v>
      </c>
      <c r="C74" s="2">
        <v>447402</v>
      </c>
      <c r="D74" s="2" t="s">
        <v>11</v>
      </c>
      <c r="E74" s="2">
        <v>11867</v>
      </c>
      <c r="F74" s="2" t="s">
        <v>12</v>
      </c>
      <c r="G74" s="2">
        <v>21093</v>
      </c>
      <c r="H74" s="2" t="s">
        <v>17</v>
      </c>
      <c r="I74">
        <v>4.62</v>
      </c>
      <c r="J74">
        <v>111</v>
      </c>
      <c r="K74" s="1">
        <v>45845</v>
      </c>
    </row>
    <row r="75" spans="1:11" x14ac:dyDescent="0.35">
      <c r="A75" s="2" t="s">
        <v>1</v>
      </c>
      <c r="B75" s="2">
        <v>732842</v>
      </c>
      <c r="C75" s="2">
        <v>447402</v>
      </c>
      <c r="D75" s="2" t="s">
        <v>11</v>
      </c>
      <c r="E75" s="2">
        <v>11867</v>
      </c>
      <c r="F75" s="2" t="s">
        <v>12</v>
      </c>
      <c r="G75" s="2">
        <v>21093</v>
      </c>
      <c r="H75" s="2" t="s">
        <v>17</v>
      </c>
      <c r="I75">
        <v>4.62</v>
      </c>
      <c r="J75">
        <v>111</v>
      </c>
      <c r="K75" s="1">
        <v>45849</v>
      </c>
    </row>
    <row r="76" spans="1:11" x14ac:dyDescent="0.35">
      <c r="A76" s="2" t="s">
        <v>1</v>
      </c>
      <c r="B76" s="2">
        <v>732844</v>
      </c>
      <c r="C76" s="2">
        <v>447402</v>
      </c>
      <c r="D76" s="2" t="s">
        <v>11</v>
      </c>
      <c r="E76" s="2">
        <v>14600</v>
      </c>
      <c r="F76" s="2" t="s">
        <v>15</v>
      </c>
      <c r="G76" s="2">
        <v>21093</v>
      </c>
      <c r="H76" s="2" t="s">
        <v>17</v>
      </c>
      <c r="I76">
        <v>6.07</v>
      </c>
      <c r="J76">
        <v>145.5</v>
      </c>
      <c r="K76" s="1">
        <v>45848</v>
      </c>
    </row>
    <row r="77" spans="1:11" x14ac:dyDescent="0.35">
      <c r="A77" s="2" t="s">
        <v>1</v>
      </c>
      <c r="B77" s="2">
        <v>733390</v>
      </c>
      <c r="C77" s="2">
        <v>447402</v>
      </c>
      <c r="D77" s="2" t="s">
        <v>11</v>
      </c>
      <c r="E77" s="2">
        <v>11867</v>
      </c>
      <c r="F77" s="2" t="s">
        <v>12</v>
      </c>
      <c r="G77" s="2">
        <v>21093</v>
      </c>
      <c r="H77" s="2" t="s">
        <v>17</v>
      </c>
      <c r="I77">
        <v>4.62</v>
      </c>
      <c r="J77">
        <v>112</v>
      </c>
      <c r="K77" s="1">
        <v>45853</v>
      </c>
    </row>
    <row r="78" spans="1:11" x14ac:dyDescent="0.35">
      <c r="A78" s="2" t="s">
        <v>1</v>
      </c>
      <c r="B78" s="2">
        <v>733392</v>
      </c>
      <c r="C78" s="2">
        <v>447402</v>
      </c>
      <c r="D78" s="2" t="s">
        <v>11</v>
      </c>
      <c r="E78" s="2">
        <v>11867</v>
      </c>
      <c r="F78" s="2" t="s">
        <v>12</v>
      </c>
      <c r="G78" s="2">
        <v>21093</v>
      </c>
      <c r="H78" s="2" t="s">
        <v>17</v>
      </c>
      <c r="I78">
        <v>4.62</v>
      </c>
      <c r="J78">
        <v>110.5</v>
      </c>
      <c r="K78" s="1">
        <v>45854</v>
      </c>
    </row>
    <row r="79" spans="1:11" x14ac:dyDescent="0.35">
      <c r="A79" s="2" t="s">
        <v>1</v>
      </c>
      <c r="B79" s="2">
        <v>733782</v>
      </c>
      <c r="C79" s="2">
        <v>447402</v>
      </c>
      <c r="D79" s="2" t="s">
        <v>11</v>
      </c>
      <c r="E79" s="2">
        <v>11867</v>
      </c>
      <c r="F79" s="2" t="s">
        <v>12</v>
      </c>
      <c r="G79" s="2">
        <v>21093</v>
      </c>
      <c r="H79" s="2" t="s">
        <v>17</v>
      </c>
      <c r="I79">
        <v>4.62</v>
      </c>
      <c r="J79">
        <v>110.5</v>
      </c>
      <c r="K79" s="1">
        <v>45860</v>
      </c>
    </row>
    <row r="80" spans="1:11" x14ac:dyDescent="0.35">
      <c r="A80" s="2" t="s">
        <v>1</v>
      </c>
      <c r="B80" s="2">
        <v>733787</v>
      </c>
      <c r="C80" s="2">
        <v>447402</v>
      </c>
      <c r="D80" s="2" t="s">
        <v>11</v>
      </c>
      <c r="E80" s="2">
        <v>11867</v>
      </c>
      <c r="F80" s="2" t="s">
        <v>12</v>
      </c>
      <c r="G80" s="2">
        <v>21093</v>
      </c>
      <c r="H80" s="2" t="s">
        <v>17</v>
      </c>
      <c r="I80">
        <v>4.62</v>
      </c>
      <c r="J80">
        <v>110.5</v>
      </c>
      <c r="K80" s="1">
        <v>45861</v>
      </c>
    </row>
    <row r="81" spans="1:11" x14ac:dyDescent="0.35">
      <c r="A81" s="2" t="s">
        <v>1</v>
      </c>
      <c r="B81" s="2">
        <v>733841</v>
      </c>
      <c r="C81" s="2">
        <v>447402</v>
      </c>
      <c r="D81" s="2" t="s">
        <v>11</v>
      </c>
      <c r="E81" s="2">
        <v>14600</v>
      </c>
      <c r="F81" s="2" t="s">
        <v>15</v>
      </c>
      <c r="G81" s="2">
        <v>21093</v>
      </c>
      <c r="H81" s="2" t="s">
        <v>17</v>
      </c>
      <c r="I81">
        <v>6.07</v>
      </c>
      <c r="J81">
        <v>145.5</v>
      </c>
      <c r="K81" s="1">
        <v>45859</v>
      </c>
    </row>
    <row r="82" spans="1:11" x14ac:dyDescent="0.35">
      <c r="A82" s="2" t="s">
        <v>1</v>
      </c>
      <c r="B82" s="2">
        <v>734372</v>
      </c>
      <c r="C82" s="2">
        <v>447402</v>
      </c>
      <c r="D82" s="2" t="s">
        <v>11</v>
      </c>
      <c r="E82" s="2">
        <v>11867</v>
      </c>
      <c r="F82" s="2" t="s">
        <v>12</v>
      </c>
      <c r="G82" s="2">
        <v>21093</v>
      </c>
      <c r="H82" s="2" t="s">
        <v>17</v>
      </c>
      <c r="I82">
        <v>4.62</v>
      </c>
      <c r="J82">
        <v>112.5</v>
      </c>
      <c r="K82" s="1">
        <v>45866</v>
      </c>
    </row>
    <row r="83" spans="1:11" x14ac:dyDescent="0.35">
      <c r="A83" s="2" t="s">
        <v>1</v>
      </c>
      <c r="B83" s="2">
        <v>734382</v>
      </c>
      <c r="C83" s="2">
        <v>447402</v>
      </c>
      <c r="D83" s="2" t="s">
        <v>11</v>
      </c>
      <c r="E83" s="2">
        <v>11867</v>
      </c>
      <c r="F83" s="2" t="s">
        <v>12</v>
      </c>
      <c r="G83" s="2">
        <v>21093</v>
      </c>
      <c r="H83" s="2" t="s">
        <v>17</v>
      </c>
      <c r="I83">
        <v>4.62</v>
      </c>
      <c r="J83">
        <v>108.5</v>
      </c>
      <c r="K83" s="1">
        <v>45868</v>
      </c>
    </row>
    <row r="84" spans="1:11" x14ac:dyDescent="0.35">
      <c r="A84" s="2" t="s">
        <v>1</v>
      </c>
      <c r="B84" s="2">
        <v>734383</v>
      </c>
      <c r="C84" s="2">
        <v>447402</v>
      </c>
      <c r="D84" s="2" t="s">
        <v>11</v>
      </c>
      <c r="E84" s="2">
        <v>13342</v>
      </c>
      <c r="F84" s="2" t="s">
        <v>14</v>
      </c>
      <c r="G84" s="2">
        <v>21093</v>
      </c>
      <c r="H84" s="2" t="s">
        <v>17</v>
      </c>
      <c r="I84">
        <v>14.23</v>
      </c>
      <c r="J84">
        <v>340.72</v>
      </c>
      <c r="K84" s="1">
        <v>45870</v>
      </c>
    </row>
    <row r="85" spans="1:11" x14ac:dyDescent="0.35">
      <c r="A85" s="2" t="s">
        <v>1</v>
      </c>
      <c r="B85" s="2">
        <v>734384</v>
      </c>
      <c r="C85" s="2">
        <v>447402</v>
      </c>
      <c r="D85" s="2" t="s">
        <v>11</v>
      </c>
      <c r="E85" s="2">
        <v>14600</v>
      </c>
      <c r="F85" s="2" t="s">
        <v>15</v>
      </c>
      <c r="G85" s="2">
        <v>21093</v>
      </c>
      <c r="H85" s="2" t="s">
        <v>17</v>
      </c>
      <c r="I85">
        <v>6.07</v>
      </c>
      <c r="J85">
        <v>145</v>
      </c>
      <c r="K85" s="1">
        <v>45869</v>
      </c>
    </row>
    <row r="86" spans="1:11" x14ac:dyDescent="0.35">
      <c r="A86" s="2" t="s">
        <v>1</v>
      </c>
      <c r="B86" s="2">
        <v>734786</v>
      </c>
      <c r="C86" s="2">
        <v>447402</v>
      </c>
      <c r="D86" s="2" t="s">
        <v>11</v>
      </c>
      <c r="E86" s="2">
        <v>11867</v>
      </c>
      <c r="F86" s="2" t="s">
        <v>12</v>
      </c>
      <c r="G86" s="2">
        <v>21093</v>
      </c>
      <c r="H86" s="2" t="s">
        <v>17</v>
      </c>
      <c r="I86">
        <v>4.62</v>
      </c>
      <c r="J86">
        <v>110.5</v>
      </c>
      <c r="K86" s="1">
        <v>45874</v>
      </c>
    </row>
    <row r="87" spans="1:11" x14ac:dyDescent="0.35">
      <c r="A87" s="2" t="s">
        <v>1</v>
      </c>
      <c r="B87" s="2">
        <v>734789</v>
      </c>
      <c r="C87" s="2">
        <v>447402</v>
      </c>
      <c r="D87" s="2" t="s">
        <v>11</v>
      </c>
      <c r="E87" s="2">
        <v>11867</v>
      </c>
      <c r="F87" s="2" t="s">
        <v>12</v>
      </c>
      <c r="G87" s="2">
        <v>21093</v>
      </c>
      <c r="H87" s="2" t="s">
        <v>17</v>
      </c>
      <c r="I87">
        <v>4.62</v>
      </c>
      <c r="J87">
        <v>110.5</v>
      </c>
      <c r="K87" s="1">
        <v>45875</v>
      </c>
    </row>
    <row r="88" spans="1:11" x14ac:dyDescent="0.35">
      <c r="A88" s="2" t="s">
        <v>1</v>
      </c>
      <c r="B88" s="2">
        <v>735234</v>
      </c>
      <c r="C88" s="2">
        <v>447402</v>
      </c>
      <c r="D88" s="2" t="s">
        <v>11</v>
      </c>
      <c r="E88" s="2">
        <v>14600</v>
      </c>
      <c r="F88" s="2" t="s">
        <v>15</v>
      </c>
      <c r="G88" s="2">
        <v>21093</v>
      </c>
      <c r="H88" s="2" t="s">
        <v>17</v>
      </c>
      <c r="I88">
        <v>6.07</v>
      </c>
      <c r="J88">
        <v>145.5</v>
      </c>
      <c r="K88" s="1">
        <v>45880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Microlife Rover</vt:lpstr>
      <vt:lpstr>Animate</vt:lpstr>
      <vt:lpstr>Omnigen</vt:lpstr>
      <vt:lpstr>'Microlife Rover'!output</vt:lpstr>
    </vt:vector>
  </TitlesOfParts>
  <Company>ALCIVIA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Heiting</dc:creator>
  <cp:lastModifiedBy>Fran Frederick</cp:lastModifiedBy>
  <dcterms:created xsi:type="dcterms:W3CDTF">2025-08-11T20:43:05Z</dcterms:created>
  <dcterms:modified xsi:type="dcterms:W3CDTF">2025-08-25T19:21:42Z</dcterms:modified>
</cp:coreProperties>
</file>