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hc-my.sharepoint.com/personal/carly_shaw_pahc_com/Documents/Documents/Lamb Farms Inc/"/>
    </mc:Choice>
  </mc:AlternateContent>
  <xr:revisionPtr revIDLastSave="0" documentId="8_{C828D86E-4C70-408B-989B-F907A1FAB576}" xr6:coauthVersionLast="47" xr6:coauthVersionMax="47" xr10:uidLastSave="{00000000-0000-0000-0000-000000000000}"/>
  <bookViews>
    <workbookView xWindow="-110" yWindow="-110" windowWidth="19420" windowHeight="11620" xr2:uid="{E671FC94-0068-4B1A-B310-5F9D2E8798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 s="1"/>
  <c r="N9" i="1"/>
  <c r="N10" i="1" s="1"/>
  <c r="K9" i="1"/>
  <c r="K10" i="1" s="1"/>
  <c r="J9" i="1"/>
  <c r="J10" i="1" s="1"/>
  <c r="G9" i="1"/>
  <c r="G10" i="1" s="1"/>
  <c r="F9" i="1"/>
  <c r="F10" i="1" s="1"/>
  <c r="C9" i="1"/>
  <c r="C10" i="1" s="1"/>
  <c r="B9" i="1"/>
  <c r="B10" i="1" s="1"/>
  <c r="D30" i="1" l="1"/>
  <c r="E30" i="1"/>
  <c r="F30" i="1"/>
  <c r="B17" i="1"/>
  <c r="D31" i="1"/>
  <c r="F31" i="1"/>
  <c r="G30" i="1"/>
  <c r="E31" i="1"/>
  <c r="G31" i="1"/>
  <c r="G32" i="1" s="1"/>
  <c r="C17" i="1"/>
  <c r="K13" i="1"/>
  <c r="K14" i="1" s="1"/>
  <c r="C19" i="1" s="1"/>
  <c r="O13" i="1"/>
  <c r="O14" i="1" s="1"/>
  <c r="C13" i="1"/>
  <c r="F13" i="1"/>
  <c r="F14" i="1" s="1"/>
  <c r="B19" i="1" s="1"/>
  <c r="B13" i="1"/>
  <c r="G13" i="1"/>
  <c r="G14" i="1" s="1"/>
  <c r="J13" i="1"/>
  <c r="J14" i="1" s="1"/>
  <c r="N13" i="1"/>
  <c r="N14" i="1" s="1"/>
  <c r="E17" i="1" l="1"/>
  <c r="C14" i="1"/>
  <c r="C18" i="1"/>
  <c r="B14" i="1"/>
  <c r="B18" i="1"/>
  <c r="E19" i="1" l="1"/>
  <c r="E18" i="1"/>
</calcChain>
</file>

<file path=xl/sharedStrings.xml><?xml version="1.0" encoding="utf-8"?>
<sst xmlns="http://schemas.openxmlformats.org/spreadsheetml/2006/main" count="69" uniqueCount="35">
  <si>
    <t>Lamb #1</t>
  </si>
  <si>
    <t>Feeding Rate</t>
  </si>
  <si>
    <t>Days Fed</t>
  </si>
  <si>
    <t>Cows Fed</t>
  </si>
  <si>
    <t>Volume (lbs)</t>
  </si>
  <si>
    <t>Tons Potential</t>
  </si>
  <si>
    <t>Selling Price (FOB)</t>
  </si>
  <si>
    <t>Revenue Potential</t>
  </si>
  <si>
    <t>Gross Margin</t>
  </si>
  <si>
    <t>Animate</t>
  </si>
  <si>
    <t>OmniGen Pro</t>
  </si>
  <si>
    <t>Lamb 2</t>
  </si>
  <si>
    <t>Lakeshore</t>
  </si>
  <si>
    <t>LAMB FARMS, INC.</t>
  </si>
  <si>
    <t>Lamb #2</t>
  </si>
  <si>
    <t>Lakeshore Dairy</t>
  </si>
  <si>
    <t>Convoy Dairy</t>
  </si>
  <si>
    <t xml:space="preserve">Total Tons </t>
  </si>
  <si>
    <t>Total Revenue</t>
  </si>
  <si>
    <t>Total GM</t>
  </si>
  <si>
    <t>Current Sales</t>
  </si>
  <si>
    <t>Part 1: Lamb #2 Kickstart to Go on OmniGen Pro</t>
  </si>
  <si>
    <t xml:space="preserve">Cows Fed </t>
  </si>
  <si>
    <t>Rebate per lb</t>
  </si>
  <si>
    <t>Total Rebate</t>
  </si>
  <si>
    <t>Rebate Tier &gt;24 mo</t>
  </si>
  <si>
    <t>Lamb 1</t>
  </si>
  <si>
    <t xml:space="preserve">Convoy </t>
  </si>
  <si>
    <t>Annual Total</t>
  </si>
  <si>
    <t xml:space="preserve">Proposed Rebate(s) - Kickstart &amp; Loyalty </t>
  </si>
  <si>
    <t>11,200 cows</t>
  </si>
  <si>
    <t>3.8% of revenue</t>
  </si>
  <si>
    <t>7.8% of GM</t>
  </si>
  <si>
    <t>Part 2: Lamb Farms Inc Loyalty Incentive; begins after kickstart</t>
  </si>
  <si>
    <t>Annual Rebate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</si>
</sst>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.0000_);_(&quot;$&quot;* \(#,##0.00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164" fontId="0" fillId="0" borderId="0" xfId="0" applyNumberFormat="1"/>
    <xf numFmtId="165" fontId="0" fillId="0" borderId="0" xfId="1" applyNumberFormat="1" applyFont="1" applyBorder="1"/>
    <xf numFmtId="165" fontId="0" fillId="0" borderId="2" xfId="1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/>
    <xf numFmtId="8" fontId="0" fillId="0" borderId="0" xfId="0" applyNumberFormat="1"/>
    <xf numFmtId="8" fontId="0" fillId="0" borderId="2" xfId="0" applyNumberFormat="1" applyBorder="1"/>
    <xf numFmtId="44" fontId="0" fillId="0" borderId="0" xfId="2" applyFont="1" applyBorder="1"/>
    <xf numFmtId="44" fontId="0" fillId="0" borderId="2" xfId="2" applyFont="1" applyBorder="1"/>
    <xf numFmtId="44" fontId="0" fillId="0" borderId="0" xfId="0" applyNumberFormat="1"/>
    <xf numFmtId="0" fontId="0" fillId="0" borderId="3" xfId="0" applyBorder="1"/>
    <xf numFmtId="44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5" fontId="0" fillId="0" borderId="13" xfId="1" applyNumberFormat="1" applyFont="1" applyBorder="1"/>
    <xf numFmtId="43" fontId="0" fillId="0" borderId="13" xfId="0" applyNumberFormat="1" applyBorder="1"/>
    <xf numFmtId="8" fontId="0" fillId="0" borderId="13" xfId="0" applyNumberFormat="1" applyBorder="1"/>
    <xf numFmtId="44" fontId="0" fillId="0" borderId="13" xfId="2" applyFont="1" applyBorder="1"/>
    <xf numFmtId="0" fontId="0" fillId="0" borderId="14" xfId="0" applyBorder="1"/>
    <xf numFmtId="44" fontId="0" fillId="0" borderId="15" xfId="0" applyNumberFormat="1" applyBorder="1"/>
    <xf numFmtId="44" fontId="0" fillId="0" borderId="16" xfId="0" applyNumberFormat="1" applyBorder="1"/>
    <xf numFmtId="0" fontId="0" fillId="2" borderId="13" xfId="0" applyFill="1" applyBorder="1"/>
    <xf numFmtId="165" fontId="0" fillId="2" borderId="13" xfId="1" applyNumberFormat="1" applyFont="1" applyFill="1" applyBorder="1"/>
    <xf numFmtId="8" fontId="0" fillId="2" borderId="13" xfId="0" applyNumberFormat="1" applyFill="1" applyBorder="1"/>
    <xf numFmtId="44" fontId="0" fillId="2" borderId="13" xfId="2" applyFont="1" applyFill="1" applyBorder="1"/>
    <xf numFmtId="8" fontId="0" fillId="0" borderId="15" xfId="0" applyNumberFormat="1" applyBorder="1"/>
    <xf numFmtId="44" fontId="0" fillId="2" borderId="16" xfId="0" applyNumberFormat="1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5" xfId="0" applyBorder="1"/>
    <xf numFmtId="0" fontId="2" fillId="0" borderId="11" xfId="0" applyFont="1" applyBorder="1" applyAlignment="1">
      <alignment horizontal="center"/>
    </xf>
    <xf numFmtId="43" fontId="2" fillId="0" borderId="13" xfId="0" applyNumberFormat="1" applyFont="1" applyBorder="1"/>
    <xf numFmtId="44" fontId="2" fillId="0" borderId="13" xfId="2" applyFont="1" applyBorder="1"/>
    <xf numFmtId="44" fontId="2" fillId="0" borderId="16" xfId="2" applyFont="1" applyBorder="1"/>
    <xf numFmtId="166" fontId="0" fillId="0" borderId="0" xfId="2" applyNumberFormat="1" applyFont="1" applyBorder="1"/>
    <xf numFmtId="0" fontId="0" fillId="0" borderId="16" xfId="0" applyBorder="1"/>
    <xf numFmtId="44" fontId="2" fillId="0" borderId="4" xfId="0" applyNumberFormat="1" applyFont="1" applyBorder="1"/>
    <xf numFmtId="0" fontId="2" fillId="0" borderId="4" xfId="0" applyFont="1" applyBorder="1"/>
    <xf numFmtId="44" fontId="2" fillId="0" borderId="16" xfId="0" applyNumberFormat="1" applyFont="1" applyBorder="1"/>
    <xf numFmtId="0" fontId="2" fillId="0" borderId="0" xfId="0" applyFont="1"/>
    <xf numFmtId="44" fontId="2" fillId="0" borderId="0" xfId="0" applyNumberFormat="1" applyFont="1"/>
    <xf numFmtId="0" fontId="0" fillId="0" borderId="2" xfId="0" applyBorder="1" applyAlignment="1">
      <alignment horizontal="center"/>
    </xf>
    <xf numFmtId="0" fontId="0" fillId="0" borderId="19" xfId="0" applyBorder="1"/>
    <xf numFmtId="44" fontId="0" fillId="0" borderId="20" xfId="0" applyNumberFormat="1" applyBorder="1"/>
    <xf numFmtId="0" fontId="0" fillId="0" borderId="17" xfId="0" applyBorder="1"/>
    <xf numFmtId="44" fontId="2" fillId="0" borderId="4" xfId="2" applyFont="1" applyBorder="1"/>
    <xf numFmtId="166" fontId="0" fillId="0" borderId="15" xfId="2" applyNumberFormat="1" applyFont="1" applyBorder="1"/>
    <xf numFmtId="44" fontId="0" fillId="0" borderId="15" xfId="2" applyFont="1" applyBorder="1"/>
    <xf numFmtId="6" fontId="2" fillId="0" borderId="15" xfId="0" applyNumberFormat="1" applyFont="1" applyBorder="1" applyAlignment="1">
      <alignment horizontal="right"/>
    </xf>
    <xf numFmtId="0" fontId="2" fillId="0" borderId="19" xfId="0" applyFont="1" applyBorder="1"/>
    <xf numFmtId="10" fontId="0" fillId="0" borderId="0" xfId="0" applyNumberFormat="1" applyAlignment="1">
      <alignment horizontal="left"/>
    </xf>
    <xf numFmtId="3" fontId="3" fillId="0" borderId="0" xfId="0" applyNumberFormat="1" applyFont="1" applyAlignment="1">
      <alignment horizontal="left"/>
    </xf>
    <xf numFmtId="0" fontId="2" fillId="0" borderId="1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7019-3EBD-451F-9287-40D9AF22CA45}">
  <dimension ref="A1:O35"/>
  <sheetViews>
    <sheetView tabSelected="1" topLeftCell="C1" zoomScale="110" zoomScaleNormal="110" workbookViewId="0">
      <selection activeCell="I17" sqref="I17"/>
    </sheetView>
  </sheetViews>
  <sheetFormatPr defaultRowHeight="14.5" x14ac:dyDescent="0.35"/>
  <cols>
    <col min="1" max="1" width="16.26953125" customWidth="1"/>
    <col min="2" max="2" width="12.1796875" bestFit="1" customWidth="1"/>
    <col min="3" max="3" width="11.81640625" customWidth="1"/>
    <col min="4" max="4" width="10.1796875" bestFit="1" customWidth="1"/>
    <col min="5" max="5" width="15.90625" bestFit="1" customWidth="1"/>
    <col min="6" max="6" width="10.36328125" customWidth="1"/>
    <col min="7" max="7" width="12.26953125" bestFit="1" customWidth="1"/>
    <col min="9" max="9" width="15.81640625" bestFit="1" customWidth="1"/>
    <col min="10" max="10" width="10.90625" customWidth="1"/>
    <col min="11" max="11" width="12.1796875" bestFit="1" customWidth="1"/>
    <col min="13" max="13" width="15.81640625" bestFit="1" customWidth="1"/>
    <col min="14" max="14" width="10.54296875" bestFit="1" customWidth="1"/>
    <col min="15" max="15" width="12.1796875" bestFit="1" customWidth="1"/>
  </cols>
  <sheetData>
    <row r="1" spans="1:15" ht="21" x14ac:dyDescent="0.5">
      <c r="A1" s="1" t="s">
        <v>13</v>
      </c>
      <c r="C1" s="63" t="s">
        <v>30</v>
      </c>
      <c r="D1" s="63"/>
    </row>
    <row r="2" spans="1:15" ht="15" thickBot="1" x14ac:dyDescent="0.4"/>
    <row r="3" spans="1:15" ht="16" x14ac:dyDescent="0.4">
      <c r="A3" s="65" t="s">
        <v>20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</row>
    <row r="4" spans="1:15" x14ac:dyDescent="0.35">
      <c r="A4" s="68" t="s">
        <v>0</v>
      </c>
      <c r="B4" s="69"/>
      <c r="C4" s="70"/>
      <c r="E4" s="71" t="s">
        <v>14</v>
      </c>
      <c r="F4" s="69"/>
      <c r="G4" s="70"/>
      <c r="I4" s="71" t="s">
        <v>15</v>
      </c>
      <c r="J4" s="69"/>
      <c r="K4" s="70"/>
      <c r="M4" s="71" t="s">
        <v>16</v>
      </c>
      <c r="N4" s="69"/>
      <c r="O4" s="72"/>
    </row>
    <row r="5" spans="1:15" x14ac:dyDescent="0.35">
      <c r="A5" s="2"/>
      <c r="B5" s="38" t="s">
        <v>9</v>
      </c>
      <c r="C5" s="39" t="s">
        <v>10</v>
      </c>
      <c r="E5" s="22"/>
      <c r="F5" s="38" t="s">
        <v>9</v>
      </c>
      <c r="G5" s="40" t="s">
        <v>10</v>
      </c>
      <c r="I5" s="22"/>
      <c r="J5" s="38" t="s">
        <v>9</v>
      </c>
      <c r="K5" s="39" t="s">
        <v>10</v>
      </c>
      <c r="M5" s="22"/>
      <c r="N5" s="38" t="s">
        <v>9</v>
      </c>
      <c r="O5" s="53" t="s">
        <v>10</v>
      </c>
    </row>
    <row r="6" spans="1:15" x14ac:dyDescent="0.35">
      <c r="A6" s="2" t="s">
        <v>1</v>
      </c>
      <c r="B6" s="4">
        <v>1</v>
      </c>
      <c r="C6" s="23">
        <v>0.14000000000000001</v>
      </c>
      <c r="E6" s="22" t="s">
        <v>1</v>
      </c>
      <c r="F6">
        <v>0</v>
      </c>
      <c r="G6" s="31">
        <v>0.14000000000000001</v>
      </c>
      <c r="I6" s="22" t="s">
        <v>1</v>
      </c>
      <c r="J6">
        <v>1</v>
      </c>
      <c r="K6" s="23">
        <v>0.14000000000000001</v>
      </c>
      <c r="M6" s="22" t="s">
        <v>1</v>
      </c>
      <c r="N6">
        <v>1</v>
      </c>
      <c r="O6" s="3">
        <v>0</v>
      </c>
    </row>
    <row r="7" spans="1:15" x14ac:dyDescent="0.35">
      <c r="A7" s="2" t="s">
        <v>2</v>
      </c>
      <c r="B7">
        <v>21</v>
      </c>
      <c r="C7" s="23">
        <v>365</v>
      </c>
      <c r="E7" s="22" t="s">
        <v>2</v>
      </c>
      <c r="F7">
        <v>21</v>
      </c>
      <c r="G7" s="31">
        <v>365</v>
      </c>
      <c r="I7" s="22" t="s">
        <v>2</v>
      </c>
      <c r="J7">
        <v>21</v>
      </c>
      <c r="K7" s="23">
        <v>365</v>
      </c>
      <c r="M7" s="22" t="s">
        <v>2</v>
      </c>
      <c r="N7">
        <v>21</v>
      </c>
      <c r="O7" s="3">
        <v>365</v>
      </c>
    </row>
    <row r="8" spans="1:15" x14ac:dyDescent="0.35">
      <c r="A8" s="2" t="s">
        <v>3</v>
      </c>
      <c r="B8">
        <v>2800</v>
      </c>
      <c r="C8" s="23">
        <v>2800</v>
      </c>
      <c r="E8" s="22" t="s">
        <v>3</v>
      </c>
      <c r="F8">
        <v>3600</v>
      </c>
      <c r="G8" s="31">
        <v>3600</v>
      </c>
      <c r="I8" s="22" t="s">
        <v>3</v>
      </c>
      <c r="J8">
        <v>2250</v>
      </c>
      <c r="K8" s="23">
        <v>2250</v>
      </c>
      <c r="M8" s="22" t="s">
        <v>3</v>
      </c>
      <c r="N8">
        <v>2550</v>
      </c>
      <c r="O8" s="3">
        <v>2550</v>
      </c>
    </row>
    <row r="9" spans="1:15" x14ac:dyDescent="0.35">
      <c r="A9" s="2" t="s">
        <v>4</v>
      </c>
      <c r="B9" s="5">
        <f>B6*B7*B8</f>
        <v>58800</v>
      </c>
      <c r="C9" s="24">
        <f>C6*C7*C8</f>
        <v>143080</v>
      </c>
      <c r="E9" s="22" t="s">
        <v>4</v>
      </c>
      <c r="F9">
        <f>F6*F7*F8</f>
        <v>0</v>
      </c>
      <c r="G9" s="32">
        <f>G6*G7*G8</f>
        <v>183960</v>
      </c>
      <c r="I9" s="22" t="s">
        <v>4</v>
      </c>
      <c r="J9" s="5">
        <f>J6*J7*J8</f>
        <v>47250</v>
      </c>
      <c r="K9" s="24">
        <f>K6*K7*K8</f>
        <v>114975</v>
      </c>
      <c r="M9" s="22" t="s">
        <v>4</v>
      </c>
      <c r="N9" s="5">
        <f>N6*N7*N8</f>
        <v>53550</v>
      </c>
      <c r="O9" s="6">
        <f>O6*O7*O8</f>
        <v>0</v>
      </c>
    </row>
    <row r="10" spans="1:15" x14ac:dyDescent="0.35">
      <c r="A10" s="2" t="s">
        <v>5</v>
      </c>
      <c r="B10" s="7">
        <f>B9/2000</f>
        <v>29.4</v>
      </c>
      <c r="C10" s="25">
        <f>C9/2000</f>
        <v>71.540000000000006</v>
      </c>
      <c r="E10" s="22" t="s">
        <v>5</v>
      </c>
      <c r="F10">
        <f>F9/2000</f>
        <v>0</v>
      </c>
      <c r="G10" s="31">
        <f>G9/2000</f>
        <v>91.98</v>
      </c>
      <c r="I10" s="22" t="s">
        <v>5</v>
      </c>
      <c r="J10" s="8">
        <f>J9/2000</f>
        <v>23.625</v>
      </c>
      <c r="K10" s="23">
        <f>K9/2000</f>
        <v>57.487499999999997</v>
      </c>
      <c r="M10" s="22" t="s">
        <v>5</v>
      </c>
      <c r="N10" s="8">
        <f>N9/2000</f>
        <v>26.774999999999999</v>
      </c>
      <c r="O10" s="9">
        <f>O9/2000</f>
        <v>0</v>
      </c>
    </row>
    <row r="11" spans="1:15" x14ac:dyDescent="0.35">
      <c r="A11" s="2"/>
      <c r="C11" s="23"/>
      <c r="E11" s="22"/>
      <c r="G11" s="31"/>
      <c r="I11" s="22"/>
      <c r="K11" s="23"/>
      <c r="M11" s="22"/>
      <c r="O11" s="3"/>
    </row>
    <row r="12" spans="1:15" x14ac:dyDescent="0.35">
      <c r="A12" s="2" t="s">
        <v>6</v>
      </c>
      <c r="B12" s="10">
        <v>0.63</v>
      </c>
      <c r="C12" s="26">
        <v>0.94</v>
      </c>
      <c r="E12" s="22" t="s">
        <v>6</v>
      </c>
      <c r="F12" s="10">
        <v>0.63</v>
      </c>
      <c r="G12" s="33">
        <v>0.94</v>
      </c>
      <c r="I12" s="22" t="s">
        <v>6</v>
      </c>
      <c r="J12" s="10">
        <v>0.63</v>
      </c>
      <c r="K12" s="26">
        <v>0.94</v>
      </c>
      <c r="M12" s="22" t="s">
        <v>6</v>
      </c>
      <c r="N12" s="10">
        <v>0.63</v>
      </c>
      <c r="O12" s="11">
        <v>0.94</v>
      </c>
    </row>
    <row r="13" spans="1:15" x14ac:dyDescent="0.35">
      <c r="A13" s="2" t="s">
        <v>7</v>
      </c>
      <c r="B13" s="12">
        <f>B9*B12</f>
        <v>37044</v>
      </c>
      <c r="C13" s="27">
        <f>C12*C9</f>
        <v>134495.19999999998</v>
      </c>
      <c r="E13" s="22" t="s">
        <v>7</v>
      </c>
      <c r="F13" s="10">
        <f>F12*F9</f>
        <v>0</v>
      </c>
      <c r="G13" s="34">
        <f>G12*G9</f>
        <v>172922.4</v>
      </c>
      <c r="I13" s="22" t="s">
        <v>7</v>
      </c>
      <c r="J13" s="12">
        <f>J12*J9</f>
        <v>29767.5</v>
      </c>
      <c r="K13" s="27">
        <f>K12*K9</f>
        <v>108076.5</v>
      </c>
      <c r="M13" s="22" t="s">
        <v>7</v>
      </c>
      <c r="N13" s="10">
        <f>N12*N9</f>
        <v>33736.5</v>
      </c>
      <c r="O13" s="13">
        <f>O12*O9</f>
        <v>0</v>
      </c>
    </row>
    <row r="14" spans="1:15" x14ac:dyDescent="0.35">
      <c r="A14" s="54" t="s">
        <v>8</v>
      </c>
      <c r="B14" s="29">
        <f>B13*0.53</f>
        <v>19633.32</v>
      </c>
      <c r="C14" s="30">
        <f>C13*0.48</f>
        <v>64557.695999999989</v>
      </c>
      <c r="E14" s="28" t="s">
        <v>8</v>
      </c>
      <c r="F14" s="35">
        <f>F13*0.53</f>
        <v>0</v>
      </c>
      <c r="G14" s="36">
        <f>G13*0.48</f>
        <v>83002.751999999993</v>
      </c>
      <c r="I14" s="28" t="s">
        <v>8</v>
      </c>
      <c r="J14" s="29">
        <f>J13*0.53</f>
        <v>15776.775000000001</v>
      </c>
      <c r="K14" s="30">
        <f>K13*0.48</f>
        <v>51876.72</v>
      </c>
      <c r="M14" s="28" t="s">
        <v>8</v>
      </c>
      <c r="N14" s="35">
        <f>N13*0.53</f>
        <v>17880.345000000001</v>
      </c>
      <c r="O14" s="55">
        <f>O13*0.48</f>
        <v>0</v>
      </c>
    </row>
    <row r="15" spans="1:15" x14ac:dyDescent="0.35">
      <c r="A15" s="2"/>
      <c r="O15" s="3"/>
    </row>
    <row r="16" spans="1:15" x14ac:dyDescent="0.35">
      <c r="A16" s="56"/>
      <c r="B16" s="37" t="s">
        <v>9</v>
      </c>
      <c r="C16" s="37" t="s">
        <v>10</v>
      </c>
      <c r="D16" s="37"/>
      <c r="E16" s="42" t="s">
        <v>28</v>
      </c>
      <c r="O16" s="3"/>
    </row>
    <row r="17" spans="1:15" x14ac:dyDescent="0.35">
      <c r="A17" s="2" t="s">
        <v>17</v>
      </c>
      <c r="B17" s="7">
        <f>B10+F10+J10+N10</f>
        <v>79.8</v>
      </c>
      <c r="C17" s="7">
        <f>C10+G10+K10+O10</f>
        <v>221.00749999999999</v>
      </c>
      <c r="E17" s="43">
        <f>SUM(B17:C17)</f>
        <v>300.8075</v>
      </c>
      <c r="O17" s="3"/>
    </row>
    <row r="18" spans="1:15" x14ac:dyDescent="0.35">
      <c r="A18" s="2" t="s">
        <v>18</v>
      </c>
      <c r="B18" s="14">
        <f>B13+F13+J13+N13</f>
        <v>100548</v>
      </c>
      <c r="C18" s="14">
        <f>C13+G13+K13+O13</f>
        <v>415494.1</v>
      </c>
      <c r="E18" s="44">
        <f t="shared" ref="E18" si="0">SUM(B18:C18)</f>
        <v>516042.1</v>
      </c>
      <c r="O18" s="3"/>
    </row>
    <row r="19" spans="1:15" x14ac:dyDescent="0.35">
      <c r="A19" s="54" t="s">
        <v>19</v>
      </c>
      <c r="B19" s="29">
        <f>B14+F14+J14+N14</f>
        <v>53290.44</v>
      </c>
      <c r="C19" s="29">
        <f>C14+G14+K14+O14</f>
        <v>199437.16799999998</v>
      </c>
      <c r="D19" s="41"/>
      <c r="E19" s="45">
        <f t="shared" ref="E19" si="1">SUM(B19:C19)</f>
        <v>252727.60799999998</v>
      </c>
      <c r="O19" s="3"/>
    </row>
    <row r="20" spans="1:15" ht="15" thickBot="1" x14ac:dyDescent="0.4">
      <c r="A20" s="15"/>
      <c r="B20" s="16"/>
      <c r="C20" s="16"/>
      <c r="D20" s="17"/>
      <c r="E20" s="57"/>
      <c r="F20" s="17"/>
      <c r="G20" s="17"/>
      <c r="H20" s="17"/>
      <c r="I20" s="17"/>
      <c r="J20" s="17"/>
      <c r="K20" s="17"/>
      <c r="L20" s="17"/>
      <c r="M20" s="17"/>
      <c r="N20" s="17"/>
      <c r="O20" s="18"/>
    </row>
    <row r="21" spans="1:15" ht="15" thickBot="1" x14ac:dyDescent="0.4">
      <c r="C21" s="17"/>
      <c r="D21" s="17"/>
    </row>
    <row r="22" spans="1:15" ht="16" x14ac:dyDescent="0.4">
      <c r="A22" s="65" t="s">
        <v>29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7"/>
    </row>
    <row r="23" spans="1:15" x14ac:dyDescent="0.35">
      <c r="A23" s="56" t="s">
        <v>21</v>
      </c>
      <c r="B23" s="20"/>
      <c r="C23" s="20"/>
      <c r="D23" s="21"/>
      <c r="O23" s="3"/>
    </row>
    <row r="24" spans="1:15" x14ac:dyDescent="0.35">
      <c r="A24" s="2" t="s">
        <v>22</v>
      </c>
      <c r="B24">
        <v>3600</v>
      </c>
      <c r="D24" s="23"/>
      <c r="O24" s="3"/>
    </row>
    <row r="25" spans="1:15" x14ac:dyDescent="0.35">
      <c r="A25" s="2" t="s">
        <v>23</v>
      </c>
      <c r="B25" s="12">
        <v>0.14000000000000001</v>
      </c>
      <c r="D25" s="23"/>
      <c r="O25" s="3"/>
    </row>
    <row r="26" spans="1:15" x14ac:dyDescent="0.35">
      <c r="A26" s="61" t="s">
        <v>24</v>
      </c>
      <c r="B26" s="60">
        <v>7588</v>
      </c>
      <c r="C26" s="41"/>
      <c r="D26" s="47"/>
      <c r="O26" s="3"/>
    </row>
    <row r="27" spans="1:15" x14ac:dyDescent="0.35">
      <c r="A27" s="2"/>
      <c r="O27" s="3"/>
    </row>
    <row r="28" spans="1:15" x14ac:dyDescent="0.35">
      <c r="A28" s="19" t="s">
        <v>33</v>
      </c>
      <c r="B28" s="20"/>
      <c r="C28" s="20"/>
      <c r="D28" s="20"/>
      <c r="E28" s="20"/>
      <c r="F28" s="20"/>
      <c r="G28" s="21"/>
      <c r="O28" s="3"/>
    </row>
    <row r="29" spans="1:15" x14ac:dyDescent="0.35">
      <c r="A29" s="22"/>
      <c r="B29" t="s">
        <v>25</v>
      </c>
      <c r="D29" s="38" t="s">
        <v>26</v>
      </c>
      <c r="E29" s="38" t="s">
        <v>11</v>
      </c>
      <c r="F29" s="38" t="s">
        <v>12</v>
      </c>
      <c r="G29" s="39" t="s">
        <v>27</v>
      </c>
      <c r="O29" s="3"/>
    </row>
    <row r="30" spans="1:15" x14ac:dyDescent="0.35">
      <c r="A30" s="22" t="s">
        <v>9</v>
      </c>
      <c r="B30" s="46">
        <v>0.02</v>
      </c>
      <c r="D30" s="12">
        <f>B30*B9</f>
        <v>1176</v>
      </c>
      <c r="E30" s="12">
        <f>B30*F9</f>
        <v>0</v>
      </c>
      <c r="F30" s="12">
        <f>B30*J9</f>
        <v>945</v>
      </c>
      <c r="G30" s="27">
        <f>B30*N9</f>
        <v>1071</v>
      </c>
      <c r="O30" s="3"/>
    </row>
    <row r="31" spans="1:15" x14ac:dyDescent="0.35">
      <c r="A31" s="22" t="s">
        <v>10</v>
      </c>
      <c r="B31" s="46">
        <v>3.7499999999999999E-2</v>
      </c>
      <c r="D31" s="12">
        <f>B31*C9</f>
        <v>5365.5</v>
      </c>
      <c r="E31" s="12">
        <f>B31*G9</f>
        <v>6898.5</v>
      </c>
      <c r="F31" s="12">
        <f>B31*K9</f>
        <v>4311.5625</v>
      </c>
      <c r="G31" s="27">
        <f>B31*O9</f>
        <v>0</v>
      </c>
      <c r="O31" s="3"/>
    </row>
    <row r="32" spans="1:15" x14ac:dyDescent="0.35">
      <c r="A32" s="28"/>
      <c r="B32" s="58"/>
      <c r="C32" s="41"/>
      <c r="D32" s="59"/>
      <c r="E32" s="64" t="s">
        <v>34</v>
      </c>
      <c r="F32" s="64"/>
      <c r="G32" s="50">
        <f>SUM(D30:G31)</f>
        <v>19767.5625</v>
      </c>
      <c r="H32" s="62"/>
      <c r="I32" s="62" t="s">
        <v>31</v>
      </c>
      <c r="O32" s="3"/>
    </row>
    <row r="33" spans="1:15" ht="15" thickBot="1" x14ac:dyDescent="0.4">
      <c r="A33" s="15"/>
      <c r="B33" s="17"/>
      <c r="C33" s="17"/>
      <c r="D33" s="17"/>
      <c r="E33" s="17"/>
      <c r="F33" s="49"/>
      <c r="G33" s="48"/>
      <c r="H33" s="17"/>
      <c r="I33" s="17" t="s">
        <v>32</v>
      </c>
      <c r="J33" s="17"/>
      <c r="K33" s="17"/>
      <c r="L33" s="17"/>
      <c r="M33" s="17"/>
      <c r="N33" s="17"/>
      <c r="O33" s="18"/>
    </row>
    <row r="34" spans="1:15" x14ac:dyDescent="0.35">
      <c r="F34" s="51"/>
      <c r="G34" s="52"/>
    </row>
    <row r="35" spans="1:15" x14ac:dyDescent="0.35">
      <c r="F35" s="51"/>
      <c r="G35" s="52"/>
    </row>
  </sheetData>
  <mergeCells count="8">
    <mergeCell ref="C1:D1"/>
    <mergeCell ref="E32:F32"/>
    <mergeCell ref="A3:O3"/>
    <mergeCell ref="A4:C4"/>
    <mergeCell ref="E4:G4"/>
    <mergeCell ref="I4:K4"/>
    <mergeCell ref="M4:O4"/>
    <mergeCell ref="A22:O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Alexander</dc:creator>
  <cp:lastModifiedBy>Carly Shaw</cp:lastModifiedBy>
  <dcterms:created xsi:type="dcterms:W3CDTF">2024-12-13T14:45:21Z</dcterms:created>
  <dcterms:modified xsi:type="dcterms:W3CDTF">2025-01-17T14:35:14Z</dcterms:modified>
</cp:coreProperties>
</file>